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" windowHeight="32760" tabRatio="601" activeTab="0"/>
  </bookViews>
  <sheets>
    <sheet name="HKG" sheetId="1" r:id="rId1"/>
    <sheet name="SHK" sheetId="2" r:id="rId2"/>
    <sheet name="Hinterland" sheetId="3" r:id="rId3"/>
  </sheets>
  <definedNames>
    <definedName name="_xlnm.Print_Area" localSheetId="2">'Hinterland'!$A$1:$E$31</definedName>
    <definedName name="_xlnm.Print_Area" localSheetId="0">'HKG'!$A$1:$N$618</definedName>
    <definedName name="_xlnm.Print_Area" localSheetId="1">'SHK'!$A$1:$M$155</definedName>
    <definedName name="_xlnm.Print_Titles" localSheetId="0">'HKG'!$1:$4</definedName>
  </definedNames>
  <calcPr fullCalcOnLoad="1"/>
</workbook>
</file>

<file path=xl/comments1.xml><?xml version="1.0" encoding="utf-8"?>
<comments xmlns="http://schemas.openxmlformats.org/spreadsheetml/2006/main">
  <authors>
    <author>reguser</author>
  </authors>
  <commentList>
    <comment ref="M523" authorId="0">
      <text>
        <r>
          <rPr>
            <b/>
            <sz val="9"/>
            <rFont val="Tahoma"/>
            <family val="2"/>
          </rPr>
          <t>reguser: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<sst xmlns="http://schemas.openxmlformats.org/spreadsheetml/2006/main" count="1515" uniqueCount="533">
  <si>
    <t>REGIONAL CONTAINER LINES</t>
  </si>
  <si>
    <t>VESSEL / VOYAGE</t>
  </si>
  <si>
    <t>HKG</t>
  </si>
  <si>
    <t>ETA</t>
  </si>
  <si>
    <t>ETD</t>
  </si>
  <si>
    <t>V.</t>
  </si>
  <si>
    <t>S</t>
  </si>
  <si>
    <t>Transhipment</t>
  </si>
  <si>
    <t>with effect from</t>
  </si>
  <si>
    <t>CY Operation</t>
  </si>
  <si>
    <t>For Enquiries, Please contact :</t>
  </si>
  <si>
    <t>Ms. Eva Koo</t>
  </si>
  <si>
    <t>* Also accept cargo to Changsu, Nanjing, Zhenjiang, Zhanjiagang, Kunshan, Suzhou, Wuxi, Wuhan, Wuhu (via Shanghai)</t>
  </si>
  <si>
    <t>CY (Empty Cntr)</t>
  </si>
  <si>
    <t>CY Closing</t>
  </si>
  <si>
    <t xml:space="preserve">Cargo Receiving </t>
  </si>
  <si>
    <t xml:space="preserve">   Agent : Regional Container Lines (H.K.) Ltd.</t>
  </si>
  <si>
    <t>MADRAS</t>
  </si>
  <si>
    <t>NHAVA SHEVA</t>
  </si>
  <si>
    <t>** Phnom Penh ( via Sihanoukville)</t>
  </si>
  <si>
    <t>MUMBAI</t>
  </si>
  <si>
    <t>* Mumbai ( via Nhava Sheva)</t>
  </si>
  <si>
    <t>Thu</t>
  </si>
  <si>
    <t>W</t>
  </si>
  <si>
    <t>* CY receiving at MTL</t>
  </si>
  <si>
    <t>Website : www.rclgroup.com    /     HKG : www.rclgroup.com/hongkong</t>
  </si>
  <si>
    <t>Tel : 2526 3318      Fax : 2537 5452 / 2537 5456 / 2537 5463</t>
  </si>
  <si>
    <t>Customer Service</t>
  </si>
  <si>
    <t>Sales : Outbound</t>
  </si>
  <si>
    <t>Fax Hotline :</t>
  </si>
  <si>
    <t>PIPAVAV</t>
  </si>
  <si>
    <t xml:space="preserve">* Also accepting cargo to Wenzhou (via Ningbo) </t>
  </si>
  <si>
    <t>* For SI and telex release issue please send to our Documentation Dept email : hkgsi@rclgroup.com</t>
  </si>
  <si>
    <t>CEBU</t>
  </si>
  <si>
    <t>B/L Sample Fax : 2912 1693 / 2537 5463</t>
  </si>
  <si>
    <t>Booking</t>
  </si>
  <si>
    <t>Ms. Ivy Yip</t>
  </si>
  <si>
    <t>Ms. Lilian Chan</t>
  </si>
  <si>
    <t>SHIBUSHI</t>
  </si>
  <si>
    <t>SAKAIMINATO</t>
  </si>
  <si>
    <t>TOYAMA</t>
  </si>
  <si>
    <t>OTARU</t>
  </si>
  <si>
    <t>* via Shanghai</t>
  </si>
  <si>
    <t>IMARI</t>
  </si>
  <si>
    <t xml:space="preserve">(RKI)              HONG KONG ===&gt; JAPAN OUTPORT     </t>
  </si>
  <si>
    <t xml:space="preserve">Inside Sales : </t>
  </si>
  <si>
    <t>N</t>
  </si>
  <si>
    <t xml:space="preserve">ETA </t>
  </si>
  <si>
    <t>LAEM CHABANG</t>
  </si>
  <si>
    <t>(VIA SIN)</t>
  </si>
  <si>
    <t>SINGAPORE</t>
  </si>
  <si>
    <t>PENANG</t>
  </si>
  <si>
    <t>SIHANOUKVILLE</t>
  </si>
  <si>
    <t>KEELUNG</t>
  </si>
  <si>
    <t>TAICHUNG</t>
  </si>
  <si>
    <t>SHANGHAI</t>
  </si>
  <si>
    <t>NINGBO</t>
  </si>
  <si>
    <t>4</t>
  </si>
  <si>
    <t>KANAZAWA</t>
  </si>
  <si>
    <t>NIIGATA</t>
  </si>
  <si>
    <t>Tue</t>
  </si>
  <si>
    <t>from Fri</t>
  </si>
  <si>
    <t>fm Sat</t>
  </si>
  <si>
    <t>6</t>
  </si>
  <si>
    <t xml:space="preserve"> Fri </t>
  </si>
  <si>
    <t>8</t>
  </si>
  <si>
    <t>** Update **</t>
  </si>
  <si>
    <t>OOCL DUBAI</t>
  </si>
  <si>
    <t>OOCL NETHERLANDS</t>
  </si>
  <si>
    <t>W06</t>
  </si>
  <si>
    <t>W01</t>
  </si>
  <si>
    <t>OOCL SHANGHAI</t>
  </si>
  <si>
    <t>W40</t>
  </si>
  <si>
    <t>RHL CONSTANTIA</t>
  </si>
  <si>
    <t>W00</t>
  </si>
  <si>
    <t>W05</t>
  </si>
  <si>
    <t>CAP ARNAUTI</t>
  </si>
  <si>
    <t>(RKI)             HONG KONG ===&gt;   COLOMBO   (DIRECT SERVICE)</t>
  </si>
  <si>
    <t>CMB</t>
  </si>
  <si>
    <t>HAMMONIA ISTRIA</t>
  </si>
  <si>
    <t>SURABAYA</t>
  </si>
  <si>
    <t xml:space="preserve">Wed  </t>
  </si>
  <si>
    <t xml:space="preserve">Sales: 2912 1658 / 626          C/S: 2912 1671          DOC: 2912 1620                                           </t>
  </si>
  <si>
    <t>MANILA</t>
  </si>
  <si>
    <t>(NORTH)</t>
  </si>
  <si>
    <t>COLOMBO</t>
  </si>
  <si>
    <t>@ CY receiving at HIT</t>
  </si>
  <si>
    <t>from Sat</t>
  </si>
  <si>
    <t>(GTI)</t>
  </si>
  <si>
    <t>(PAV)</t>
  </si>
  <si>
    <t>(BOMBAY)</t>
  </si>
  <si>
    <t>from Tue</t>
  </si>
  <si>
    <t>COCHIN</t>
  </si>
  <si>
    <t>(VIA CMB)</t>
  </si>
  <si>
    <t>TUTICORIN</t>
  </si>
  <si>
    <t>(CMB)</t>
  </si>
  <si>
    <t>VISAKHAPATNAM</t>
  </si>
  <si>
    <t>(SOUTH)</t>
  </si>
  <si>
    <t xml:space="preserve">(Include Shantou &amp; Zhanjiang </t>
  </si>
  <si>
    <t>to/fm Intra-Asia)</t>
  </si>
  <si>
    <t>Mr. Tak Chan</t>
  </si>
  <si>
    <t>eva.koo@rclgroup.com</t>
  </si>
  <si>
    <t>ivyyip@rclgroup.com</t>
  </si>
  <si>
    <t>lilian_chan@rclgroup.com</t>
  </si>
  <si>
    <t>Shenzhen
深圳</t>
  </si>
  <si>
    <t>CY</t>
  </si>
  <si>
    <t>★CCT</t>
  </si>
  <si>
    <t>★SCT</t>
  </si>
  <si>
    <t xml:space="preserve">Ms Eva Koo </t>
  </si>
  <si>
    <t xml:space="preserve">Booking : </t>
  </si>
  <si>
    <t>Tel no.: 29121629</t>
  </si>
  <si>
    <t>hkgsi@rclgroup.com</t>
  </si>
  <si>
    <t xml:space="preserve">Doc Outbound : </t>
  </si>
  <si>
    <t>** Also accepting cargo to Oita, Fukuyama, Mizushma, Hiroshima, Maizuru, Hososhima (via Shanghai)</t>
  </si>
  <si>
    <t>船開日期</t>
  </si>
  <si>
    <t>國際</t>
  </si>
  <si>
    <t>中山</t>
  </si>
  <si>
    <t>周一至周五</t>
  </si>
  <si>
    <t>小欖</t>
  </si>
  <si>
    <t>西域</t>
  </si>
  <si>
    <t>珠海</t>
  </si>
  <si>
    <t>洪灣</t>
  </si>
  <si>
    <t>高沙</t>
  </si>
  <si>
    <t>CNJMN</t>
  </si>
  <si>
    <t>江門</t>
  </si>
  <si>
    <t>外海</t>
  </si>
  <si>
    <t>CNSWA</t>
  </si>
  <si>
    <t>汕頭</t>
  </si>
  <si>
    <t>周二、周四、周六</t>
  </si>
  <si>
    <t>CNZHA</t>
  </si>
  <si>
    <t>周二、周四</t>
  </si>
  <si>
    <t>周一、周三、周五</t>
  </si>
  <si>
    <t>CNZUH</t>
  </si>
  <si>
    <t>TEL : 29121629</t>
  </si>
  <si>
    <t>TEL: 29121624</t>
  </si>
  <si>
    <t>TEL : 29121630</t>
  </si>
  <si>
    <t>TEL : 2912 1654</t>
  </si>
  <si>
    <t>Hinterland Barge to Hong Kong</t>
  </si>
  <si>
    <t>Port name</t>
  </si>
  <si>
    <t>Terminal(s) Chinese name</t>
  </si>
  <si>
    <t xml:space="preserve">CNZSN </t>
  </si>
  <si>
    <t>国集</t>
  </si>
  <si>
    <t>湛江</t>
  </si>
  <si>
    <t>宝滿</t>
  </si>
  <si>
    <t xml:space="preserve">Hinterland Barge to Shekou </t>
  </si>
  <si>
    <t>Port  name</t>
  </si>
  <si>
    <t>Port  Code</t>
  </si>
  <si>
    <t xml:space="preserve">DOC : </t>
  </si>
  <si>
    <t>Outbound</t>
  </si>
  <si>
    <t>Inbound</t>
  </si>
  <si>
    <t>**</t>
  </si>
  <si>
    <t>** Also accepting cargo to Hyderabad  (via Nhava Sheva)</t>
  </si>
  <si>
    <t>** Also acceptimg ICD ports cargo to Mulund &amp;  Ankleshwa (via Nhava Sheva)</t>
  </si>
  <si>
    <t>** Also accepting cargo to Bangalore  (via Madras)</t>
  </si>
  <si>
    <t># CY receiving at HIT</t>
  </si>
  <si>
    <t>QINGDAO</t>
  </si>
  <si>
    <t>* QINGDAO TERMINAL : QINGDAO QIANWAN CONTAINER TERMINAL LIMITED</t>
  </si>
  <si>
    <t>(青島前灣集裝箱碼頭)</t>
  </si>
  <si>
    <t>JAKARTA</t>
  </si>
  <si>
    <t>** Direct Services to Madras (Chennai)</t>
  </si>
  <si>
    <t>Madras (Chennai) Terminal : Chennai International Terminal PVT Ltd. India</t>
  </si>
  <si>
    <t>(RFM)  HONG KONG ===&gt; MADRAS (CHENNAI)</t>
  </si>
  <si>
    <t>Ms Ivy Yip</t>
  </si>
  <si>
    <t>Tel no.: 29121624</t>
  </si>
  <si>
    <t>Ms Lilian Chan</t>
  </si>
  <si>
    <t>Tel no.: 29121630</t>
  </si>
  <si>
    <t>TEL : 2912 1655</t>
  </si>
  <si>
    <t>CAT LAI</t>
  </si>
  <si>
    <t>* Ho Chi Minh Terminal : Cat Lai</t>
  </si>
  <si>
    <t>TEL : 2912 1612</t>
  </si>
  <si>
    <t xml:space="preserve">Sales: 2912 1676 / 657 / 674 /  620          Booking: 2912 1624 / 630          DOC: 2912 1658 / 612 </t>
  </si>
  <si>
    <t xml:space="preserve"> Sun</t>
  </si>
  <si>
    <t>(RFM) India(E) 印度东，CHENNAI</t>
  </si>
  <si>
    <r>
      <t xml:space="preserve">CHENNAI
</t>
    </r>
    <r>
      <rPr>
        <sz val="22"/>
        <rFont val="宋体"/>
        <family val="0"/>
      </rPr>
      <t>清奈</t>
    </r>
  </si>
  <si>
    <t>@@ Chennai Terminal : Chennai International Terminal Pvt. Ltd (PSA)</t>
  </si>
  <si>
    <t>(COC)</t>
  </si>
  <si>
    <t xml:space="preserve">Fri </t>
  </si>
  <si>
    <t>Wed</t>
  </si>
  <si>
    <t>XINGANG</t>
  </si>
  <si>
    <t>* CY receiving at HIT</t>
  </si>
  <si>
    <t>Booking Fax : 2912 1693</t>
  </si>
  <si>
    <t>** Also acceptimg ICD ports cargo to Ahmedabad,Dashrath,Jaipur &amp; Ludhiana (via Pipavav)</t>
  </si>
  <si>
    <t>E-mail : hkgsi@rclgroup.com</t>
  </si>
  <si>
    <t>from Sun</t>
  </si>
  <si>
    <t>** Also accepting cargo to Bangalore (via Chennai)</t>
  </si>
  <si>
    <t>(SIN)</t>
  </si>
  <si>
    <t>Sales Fax : 2912 1693</t>
  </si>
  <si>
    <t xml:space="preserve">Mr. Pan Chan </t>
  </si>
  <si>
    <t>TEL: 29121676</t>
  </si>
  <si>
    <t>pan.chan@rclgroup.com</t>
  </si>
  <si>
    <t>Sales: 2912 1676 / 674 /  620          Booking: 2912 1624 / 630          DOC: 2912 1612</t>
  </si>
  <si>
    <t>Fri</t>
  </si>
  <si>
    <t>(COC) (SOC)</t>
  </si>
  <si>
    <t>from Mon</t>
  </si>
  <si>
    <t>Sat</t>
  </si>
  <si>
    <t>@ CY receiving at COSCO HIT</t>
  </si>
  <si>
    <t xml:space="preserve">Remark : </t>
  </si>
  <si>
    <t>1)駁船公司將就大船船期安排駁船，如有任何疑問請與船公司聯繫！</t>
  </si>
  <si>
    <t>1)請放頭程船開後一個工作天內將SI 發送至我司電郵郵箱：hkgsi@rclgroup.com</t>
  </si>
  <si>
    <t>Agent : Regional Container Lines (H.K.) Ltd.</t>
  </si>
  <si>
    <t>Tel : 2526 3318     Fax : 2537 5452 / 2537 5456 / 2537 5463</t>
  </si>
  <si>
    <t>* Pls send SI to us within one working day from barge departure</t>
  </si>
  <si>
    <t>Nansha
南沙</t>
  </si>
  <si>
    <t>(RNT)  HONG KONG ===&gt; LAEM CHABANG</t>
  </si>
  <si>
    <t xml:space="preserve"> Fri</t>
  </si>
  <si>
    <t>(RNV)  HONG KONG ===&gt; HO CHI MINH (CAT LAI)</t>
  </si>
  <si>
    <t>* For SI provided after SI cut off time, there will be late SI fee of RMB450 per B/L.</t>
  </si>
  <si>
    <t>late SI fee of HKD620 per B/L</t>
  </si>
  <si>
    <t>* For SI provided after SI cut off time, there will be late SI fee of HKD620 per B/L. *</t>
  </si>
  <si>
    <t>** SI &amp; VGM CUT OFF TIME SAME AS CY CLOSING TIME **</t>
  </si>
  <si>
    <t>Nansha (Phase 3)
南沙</t>
  </si>
  <si>
    <t xml:space="preserve">** CY closing 12:00hrs,RV cut off time 17:00hrs,TUE, NIC Terminal (NANSHA INTERNATIONAL CONTAINER TERMINAL) </t>
  </si>
  <si>
    <t xml:space="preserve">Thu </t>
  </si>
  <si>
    <t>* For SI , VGM form and telex release issue please send to our Documentation Dept email : hkgsi@rclgroup.com</t>
  </si>
  <si>
    <t>(RMC)        HONG KONG ===&gt; QINGDAO</t>
  </si>
  <si>
    <t xml:space="preserve"> Mon</t>
  </si>
  <si>
    <t>Shenzhen (SMT)
深圳</t>
  </si>
  <si>
    <t>** CY closing 12:00hrs,RV cut off time 17:00hrs,Wed, SMT TML (SHENZHEN MAWAN PORT SERVIC CO., LIMITED)</t>
  </si>
  <si>
    <t>★Nansha &lt;NIC - Phase 3&gt; , Shenzhen &lt;SMT&gt;</t>
  </si>
  <si>
    <t>* Xingang Terminal :   TIANJIN PORT CONTAINER TERMINAL CO.,LTD. (TJT)</t>
  </si>
  <si>
    <t>** 南沙大船代理 : Guangzhou Port Unitrans Agency Co., Ltd.</t>
  </si>
  <si>
    <t>** 深圳大船代理 : CMCS</t>
  </si>
  <si>
    <t>DALIAN</t>
  </si>
  <si>
    <t>XIAMEN</t>
  </si>
  <si>
    <t>* Xiamen Terminal : Hai Tian Terminal (HIT)</t>
  </si>
  <si>
    <t>* Dalian Terminal : DALIAN CONTAINER TERMINAL CO LTD (DCT)</t>
  </si>
  <si>
    <t>* Xingang Terminal : TIANJIN PORT CONTAINER TERMINAL CO.,LTD. (TJT)</t>
  </si>
  <si>
    <t>* Xingang Terminal :  TIANJIN PORT CONTAINER TERMINAL CO.,LTD. (TJT)</t>
  </si>
  <si>
    <t>* Qingdao Terminal : Qingdao Qianwan Container Terminal Ltd. (QQC)</t>
  </si>
  <si>
    <t>* Qingdao Terminal : Qingdao New Qianwan Container Terminal Co., Ltd. (QCT)</t>
  </si>
  <si>
    <t xml:space="preserve">    late SI fee of HKD620 per B/L</t>
  </si>
  <si>
    <t xml:space="preserve">                             late SI fee of HKD620 per B/L</t>
  </si>
  <si>
    <t>(RBC) Thailand 泰国 ,曼谷 (PAT)</t>
  </si>
  <si>
    <t>@@ Bangkok Terminal : THPAT (THE PORT AUTHORITY OF THAILAND)</t>
  </si>
  <si>
    <t>Bangkok (THPAT)</t>
  </si>
  <si>
    <t xml:space="preserve">( VIA SIN) </t>
  </si>
  <si>
    <t>Ms. Sammi Cheung</t>
  </si>
  <si>
    <t>sammi.cheung@rclgroup.com</t>
  </si>
  <si>
    <t>PORT KELANG</t>
  </si>
  <si>
    <t>(WEST PORT)</t>
  </si>
  <si>
    <t>(NORTH PORT)</t>
  </si>
  <si>
    <t>KAMA BHUM</t>
  </si>
  <si>
    <t>** Laem Chabang Terminal: THHLT (HUTCHISON LAEMCHABANG TERMINAL LTD. (C1C2)</t>
  </si>
  <si>
    <t>** SI &amp; VGM CUT OFF TIME ON EVERY  MON 23:00PM **</t>
  </si>
  <si>
    <t>** SI &amp; VGM CUT OFF TIME ON EVERY TUE 23:00PM **</t>
  </si>
  <si>
    <t>*   CY receiving at HIT</t>
  </si>
  <si>
    <t>(RMM)   HONG KONG ===&gt; MANILA (NORTH)  &amp; (SOUTH)</t>
  </si>
  <si>
    <t>fm Tue</t>
  </si>
  <si>
    <t xml:space="preserve"> Thu</t>
  </si>
  <si>
    <t>** SI &amp; VGM CUT OFF TIME ON EVERY Wed 12:00NOON **</t>
  </si>
  <si>
    <t>TEL: 29121658</t>
  </si>
  <si>
    <t>Tel no.: 29121658</t>
  </si>
  <si>
    <t>Ms Sammi Cheung</t>
  </si>
  <si>
    <t>Port Kelang (West Port) 巴生港</t>
  </si>
  <si>
    <t xml:space="preserve">(RBH) Thailand 泰国 ,曼谷 (TST)   Laemchabang </t>
  </si>
  <si>
    <t>TEL : 2912 1658</t>
  </si>
  <si>
    <t>Jebel Ali</t>
  </si>
  <si>
    <t>** CY closing 12:00hrs,RV cut off time 17:00hrs,Thu,CCT</t>
  </si>
  <si>
    <t>@@Laem Chabang Terminal: THECO (EASTERN SEA LAEM CHABANG TERMINAL CO.,LTD. (B3))</t>
  </si>
  <si>
    <t>Laem Chabang (THECO)
林查班</t>
  </si>
  <si>
    <t>Bangkok (THPAT)
曼谷</t>
  </si>
  <si>
    <t>@@Bangkok Terminal: THPAT (THE PORT AUTHORITY OF THAILAND)</t>
  </si>
  <si>
    <t xml:space="preserve">** CY closing 12:00hrs,RV cut off time 17:00hrs, FRI, NIC Terminal (NANSHA INTERNATIONAL CONTAINER TERMINAL) </t>
  </si>
  <si>
    <t>** CY closing 12:00hrs,RV cut off time 17:00hrs, SAT, SMT TML (SHENZHEN MAWAN PORT SERVIC CO., LIMITED)</t>
  </si>
  <si>
    <t xml:space="preserve">(RBS) Thailand 泰国 ,曼谷 (PAT)   Laemchabang </t>
  </si>
  <si>
    <t>SEAMAX STRATFORD</t>
  </si>
  <si>
    <t>AKA BHUM</t>
  </si>
  <si>
    <t>from Thu</t>
  </si>
  <si>
    <t>fm Mon</t>
  </si>
  <si>
    <t>Ms. Bella Chan</t>
  </si>
  <si>
    <t>TEL : 29121645</t>
  </si>
  <si>
    <t>bella.chan@rclgroup.com</t>
  </si>
  <si>
    <t>MAKHA BHUM</t>
  </si>
  <si>
    <t>KUO LUNG</t>
  </si>
  <si>
    <t>Mr. Joe Hung</t>
  </si>
  <si>
    <t>(VIA SIN &amp; PKG W)</t>
  </si>
  <si>
    <t>OOCL LUXEMBOURG</t>
  </si>
  <si>
    <t xml:space="preserve">(RCA)   HONG KONG ===&gt; NINGBO   </t>
  </si>
  <si>
    <t>Ms Takki Leung</t>
  </si>
  <si>
    <t>Tel no.: 29121612</t>
  </si>
  <si>
    <t>Sales: 2912 1676 / 674 /  645          Booking: 2912 1624 / 630          DOC: 2912 1612</t>
  </si>
  <si>
    <t>Sales: 2912 1676 / 674 /  645         Booking: 2912 1624 / 630          DOC: 2912 1612</t>
  </si>
  <si>
    <t>Ms. Takki Leung</t>
  </si>
  <si>
    <t>takki.leung@rclgroup.com</t>
  </si>
  <si>
    <t># CY receiving at 香 港 內 河 碼 頭 (RTT)</t>
  </si>
  <si>
    <t>OOCL AMERICA</t>
  </si>
  <si>
    <t>* RCA : Ningbo Terminal :   NINGBO PORT GROUP BEILUN THIRD CONTAINER TERMINAL CO.,LTD</t>
  </si>
  <si>
    <t>V,</t>
  </si>
  <si>
    <t>** CY closing 12:00hrs,RV cut off time 17:00hrs,SAT, CCT TML</t>
  </si>
  <si>
    <t>E</t>
  </si>
  <si>
    <t>* Qingdao Terminal : QINGDAO QIANWAN UNITED CONTAINER TERMINAL CO., LTD. (CTU)</t>
  </si>
  <si>
    <t xml:space="preserve">(RWA) Port Kelang (West Port), NHAVA SHEVA </t>
  </si>
  <si>
    <t>Nhava Sheva</t>
  </si>
  <si>
    <t>Sales: 2912 1676 / 674 /  634 / 645          Booking: 2912 1624 / 630          DOC: 2912 1612</t>
  </si>
  <si>
    <t>Sales: 2912 1676 /  674 / 634 / 645          Booking: 2912 1624 / 630          DOC: 2912 1612</t>
  </si>
  <si>
    <t>Sales: 2912 1676 / 674 / 634 /  645          Booking: 2912 1624 / 630          DOC: 2912 1612</t>
  </si>
  <si>
    <t>Sales: 2912 1676 / 674 /  634 / 645         Booking: 2912 1624 / 630          DOC: 2912 1612</t>
  </si>
  <si>
    <t>Sales: 2912 1676 / 674 / 634 / 645          Booking: 2912 1624 / 630          DOC: 2912 1612</t>
  </si>
  <si>
    <t>Sales: 2912 1676 / 674 / 634 /  645         Booking: 2912 1624 / 630          DOC: 2912 1612</t>
  </si>
  <si>
    <t>* Keelung Terminal : EASTERN CONTAINER PORT TERMINAL, KEELUNG (ULIC)</t>
  </si>
  <si>
    <t>* Taichung Terminal : CHINA CONTAINER TERMINAL CORPORATION (CCTC)</t>
  </si>
  <si>
    <t>Sales :  (include Shantou &amp; Zhanjiang to/fm Intra-Asia)</t>
  </si>
  <si>
    <t xml:space="preserve">For Enquiries, Please contact :  </t>
  </si>
  <si>
    <t>Shekou ( CNSCT )</t>
  </si>
  <si>
    <t xml:space="preserve">from Sat </t>
  </si>
  <si>
    <t xml:space="preserve"> Wed</t>
  </si>
  <si>
    <t>&lt; BLANK SAILING &gt;</t>
  </si>
  <si>
    <t xml:space="preserve">@@Bangkok Terminal: THSSW  (SUKSAWAT TERMINAL CO., LTD.) </t>
  </si>
  <si>
    <t>Bangkok (THSSW)
曼谷</t>
  </si>
  <si>
    <t>@@Laem Chabang Terminal:  THSSP ( SIAM COMMERCIAL SEAPORT )</t>
  </si>
  <si>
    <t>Laem Chabang (THSSP)
林查班</t>
  </si>
  <si>
    <t>Dammam</t>
  </si>
  <si>
    <t>** Dammam Terminal : DAMMAM CONTAINER TERMINAL</t>
  </si>
  <si>
    <t xml:space="preserve">(RCG)  HONG KONG ===&gt; JEBEL ALI / DAMMAM VIA SHEKOU ( SCT ) </t>
  </si>
  <si>
    <t>288</t>
  </si>
  <si>
    <t>194</t>
  </si>
  <si>
    <t>195</t>
  </si>
  <si>
    <t>289</t>
  </si>
  <si>
    <t xml:space="preserve">Sales : Inbound </t>
  </si>
  <si>
    <t>Mundra</t>
  </si>
  <si>
    <t>Singapore</t>
  </si>
  <si>
    <t>WAN HAI 626</t>
  </si>
  <si>
    <t xml:space="preserve">OOCL HAMBURG </t>
  </si>
  <si>
    <t>(RVN)   HONG KONG ===&gt; XINGANG / DALIAN / QINGDAO</t>
  </si>
  <si>
    <t>Calcutta         (via PKG W)</t>
  </si>
  <si>
    <t xml:space="preserve">@@ NHAVA SHEVA Terminal: INBMC  (BHARAT MUMBAI CONTAINER TERMINALS PRIVATE LIMITED) </t>
  </si>
  <si>
    <t>** SI &amp; VGM CUT OFF TIME ON EVERY THU 17:00PM **</t>
  </si>
  <si>
    <t xml:space="preserve"> ** SI &amp; VGM CUT OFF TIME ON TUE 17:00PM **</t>
  </si>
  <si>
    <t>** Laem Chabang Terminal : TIPS CO., LTD. (B4)</t>
  </si>
  <si>
    <t>@ CY receiving at DPW</t>
  </si>
  <si>
    <t>CALCUTTA</t>
  </si>
  <si>
    <t>(RNT)   HONG KONG ===&gt; XIAMEN / INCHON / XINGANG / DALIAN / QINGDAO</t>
  </si>
  <si>
    <t>BKK (PAT)</t>
  </si>
  <si>
    <t>(RKE 8)          HONG KONG ===&gt; TAICHUNG / KEELUNG</t>
  </si>
  <si>
    <t>(RSI)        HONG KONG ===&gt; SHANGHAI / NINGBO</t>
  </si>
  <si>
    <t>JEBEL ALI</t>
  </si>
  <si>
    <t>( VIA THLCH )</t>
  </si>
  <si>
    <t xml:space="preserve">                     late SI fee of HKD620 per B/L</t>
  </si>
  <si>
    <t>** SI &amp; VGM CUT OFF TIME ON THU 17:00 PM **</t>
  </si>
  <si>
    <t xml:space="preserve">** SI &amp; VGM CUT OFF TIME ON TUE 17:00PM </t>
  </si>
  <si>
    <t xml:space="preserve">        **SI &amp; VGM CUT OFF TIME ON TUE 12:00NOON**</t>
  </si>
  <si>
    <t>(RKI)  INDIA SERVICES             HONG KONG ===&gt;   NHAVA SHEVA / MUMBAI (BOMBAY) / PIPAVAV / COLOMBO  (DIRECT SERVICE) / TUTICORIN &amp; COCHIN (VIA COLOMBO)</t>
  </si>
  <si>
    <t>(RKI)  HONG KONG ===&gt; SINGAPORE / PENANG / PHILIPPINES (CEBU) / JAKARTA / PORT KELANG (WEST / NORTH)</t>
  </si>
  <si>
    <t xml:space="preserve">                                                     ' ** SI &amp; VGM CUT OFF TIME ON FRI 17:00PM **</t>
  </si>
  <si>
    <t>* CY receiving at COSCO HIT</t>
  </si>
  <si>
    <t>* Shanghai Terminal : ZHENDONG CONTAINER TERMINAL (WAI GAO QIAO 2)</t>
  </si>
  <si>
    <t>* Ningbo Terminal :  NINGBO MEISHAN-ISLAND INTERNATION CONTAINER TERMINAL CO.,LTD</t>
  </si>
  <si>
    <t>* Shanghai Terminal : Zhendong Container Terminal, Waigaoqiao Phase 2  (外高橋 2 期 )</t>
  </si>
  <si>
    <t>XIN HONG KONG</t>
  </si>
  <si>
    <t>** Jebel Ali Terminal : JEBEL ALI CONTAINER TERMINAL</t>
  </si>
  <si>
    <t>XUTRA BHUM</t>
  </si>
  <si>
    <t>BHUDTHI BHUM</t>
  </si>
  <si>
    <t>** SI &amp; VGM CUT OFF TIME ON SAT 17:00pm</t>
  </si>
  <si>
    <t>** SI &amp; VGM CUT OFF TIME ON THU 17:00 pm **</t>
  </si>
  <si>
    <t>** SI &amp; VGM CUT OFF TIME ON FRI 17:00 pm **</t>
  </si>
  <si>
    <t>(RCM)   HONG KONG ===&gt;  QINGDAO</t>
  </si>
  <si>
    <t xml:space="preserve"> ** SI &amp; VGM CUT OFF TIME ON MON 17:00PM **</t>
  </si>
  <si>
    <t>KOTA LOCENG</t>
  </si>
  <si>
    <t>ZHONG GU CHANG CHUN</t>
  </si>
  <si>
    <t>EVER ULYSSES</t>
  </si>
  <si>
    <t>KMTC MUNDRA</t>
  </si>
  <si>
    <t>SHINA</t>
  </si>
  <si>
    <t>API BHUM</t>
  </si>
  <si>
    <t>★SMT</t>
  </si>
  <si>
    <t>Ms. Janise Keung</t>
  </si>
  <si>
    <t>TEL: 29121634</t>
  </si>
  <si>
    <t xml:space="preserve">Website : https://www.rclgroup.com/LocalInfo-Forms/Hong-kong </t>
  </si>
  <si>
    <t xml:space="preserve">Website : www.rclgroup.com/LocalInfo-Forms/Hong-kong </t>
  </si>
  <si>
    <r>
      <t xml:space="preserve">* For sailing schedule please access our website : </t>
    </r>
    <r>
      <rPr>
        <b/>
        <i/>
        <u val="single"/>
        <sz val="22"/>
        <rFont val="Times New Roman"/>
        <family val="1"/>
      </rPr>
      <t xml:space="preserve">www.rclgroup.com/LocalInfo-Forms/Hong-kong </t>
    </r>
    <r>
      <rPr>
        <b/>
        <i/>
        <sz val="22"/>
        <rFont val="Times New Roman"/>
        <family val="1"/>
      </rPr>
      <t xml:space="preserve"> to download update sailing schedule</t>
    </r>
  </si>
  <si>
    <r>
      <t xml:space="preserve">* For sailing schedule please access our website : </t>
    </r>
    <r>
      <rPr>
        <b/>
        <i/>
        <u val="single"/>
        <sz val="25"/>
        <rFont val="Lucida Sans"/>
        <family val="2"/>
      </rPr>
      <t xml:space="preserve">www.rclgroup.com/LocalInfo-Forms/Hong-kong </t>
    </r>
    <r>
      <rPr>
        <b/>
        <i/>
        <sz val="25"/>
        <rFont val="Lucida Sans"/>
        <family val="2"/>
      </rPr>
      <t xml:space="preserve"> to download update sailing schedule</t>
    </r>
  </si>
  <si>
    <t>janise@rclgroup.com</t>
  </si>
  <si>
    <t>YANGON (AWP)</t>
  </si>
  <si>
    <t>DAMMAM</t>
  </si>
  <si>
    <t>SOHAR</t>
  </si>
  <si>
    <t>(RSK) HONG KONG ===&gt;  SIHANOUKVILLE / PHNOM PENH / LAEM CHABANG / JEBEL ALI / DAMMAM / SOHAR</t>
  </si>
  <si>
    <t>** Sohar Terminal : OMAN INTERNATIONAL CONTAINER TERMINAL, SOHAR</t>
  </si>
  <si>
    <t>**SI &amp; VGM CUT OFF TIME ON FRI 17:00PM**</t>
  </si>
  <si>
    <t>BUXMELODY</t>
  </si>
  <si>
    <t>XIN BEIJING</t>
  </si>
  <si>
    <t>* Qingdao Terminal :  QINGDAO QIANWAN UNITED CONTAINER TERMINAL CO., LTD. (CTU)</t>
  </si>
  <si>
    <t>ARAYA BHUM</t>
  </si>
  <si>
    <t>** SI &amp; VGM CUT OFF TIME ON FRI 12:00NOON **</t>
  </si>
  <si>
    <t xml:space="preserve">   * SI &amp; VGM CUT OFF TIME ON FRI 12:00NOON * </t>
  </si>
  <si>
    <t>(RKI)  INDIA SERIVCES    HONG KONG  ===&gt; CHENNAI (MADRAS)  / VISAKHAPATNAM / YANGON (AWP)  / BANGKOK (PAT ) / SURABAYA</t>
  </si>
  <si>
    <t xml:space="preserve">* Penang, Cebu, Port kelang (North / West Port), Bangkok (PAT), Surabaya (via Sin) </t>
  </si>
  <si>
    <t>WAN HAI 611</t>
  </si>
  <si>
    <t>069</t>
  </si>
  <si>
    <t xml:space="preserve">XUTRA BHUM </t>
  </si>
  <si>
    <t>Jebel Ali 傑貝阿里</t>
  </si>
  <si>
    <t>SM TIANJIN</t>
  </si>
  <si>
    <t>006W</t>
  </si>
  <si>
    <t>SEMARANG</t>
  </si>
  <si>
    <t>PORT KELANG (W)</t>
  </si>
  <si>
    <t>APL PUSAN</t>
  </si>
  <si>
    <t>NYK DANIELLA</t>
  </si>
  <si>
    <t xml:space="preserve">URU BHUM </t>
  </si>
  <si>
    <t>* SURABAYA Terminal :  TANJUNG PERAK PORT PUBLIC TERMINAL ( IDTPS )</t>
  </si>
  <si>
    <t>* SEMARANG Terminal :  TPKS TERMINAL PETI KEMAS SEMARANG ( IDTPK )</t>
  </si>
  <si>
    <t>* JAKARTA Terminal :  PETI KEMAS III ( IDPK3 )</t>
  </si>
  <si>
    <t>* PORT KELANG (WEST) : PORT KLANG,WESTPORT,MALAYSIA ( MYWSP )</t>
  </si>
  <si>
    <t>MTT SAISUNEE</t>
  </si>
  <si>
    <t>from Tus</t>
  </si>
  <si>
    <t xml:space="preserve">(RCI)   HONG KONG ===&gt; SURABAYA / SEMARANG / JAKARTA / PORT KELANG (WEST) </t>
  </si>
  <si>
    <t>** SI &amp; VGM CUT OFF TIME ON FRI 17:00NOON **</t>
  </si>
  <si>
    <t>(RKI)        HONG KONG ===&gt; SHANGHAI</t>
  </si>
  <si>
    <t>(RKI)   HONG KONG ===&gt;  XINGANG / DALIAN</t>
  </si>
  <si>
    <t>* Xingang Terminal :   TIANJIN PORT ALLIANCE INTERNATIONAL CONTAINER TERMINAL (TPA)</t>
  </si>
  <si>
    <t>@ SITC FUJIAN</t>
  </si>
  <si>
    <t>068</t>
  </si>
  <si>
    <t>093</t>
  </si>
  <si>
    <t xml:space="preserve">XIN TIANJIN </t>
  </si>
  <si>
    <t>LALIT BHUM</t>
  </si>
  <si>
    <t>007W</t>
  </si>
  <si>
    <t>** CY closing 12:00hrs,RV cut off time 17:00hrs,FRI, SMT TML</t>
  </si>
  <si>
    <t>Dammam 達曼</t>
  </si>
  <si>
    <t>Riyadh         (via Dammam) 利雅德</t>
  </si>
  <si>
    <t>@ XIN QING DAO</t>
  </si>
  <si>
    <t>WAN HAI 523</t>
  </si>
  <si>
    <t>S02</t>
  </si>
  <si>
    <t>@ SITC GUANGDONG</t>
  </si>
  <si>
    <t>YM CELEBRITY</t>
  </si>
  <si>
    <t>AKA BHUM &lt; BLANK SAILING &gt;</t>
  </si>
  <si>
    <t>036</t>
  </si>
  <si>
    <t>019W</t>
  </si>
  <si>
    <t>070</t>
  </si>
  <si>
    <t>021</t>
  </si>
  <si>
    <t>0AU9VS1NC</t>
  </si>
  <si>
    <t>141S</t>
  </si>
  <si>
    <t>133S</t>
  </si>
  <si>
    <t>142S</t>
  </si>
  <si>
    <t>2403W</t>
  </si>
  <si>
    <t>BUXCOAST</t>
  </si>
  <si>
    <t>0FDBHW1MA</t>
  </si>
  <si>
    <t>015W</t>
  </si>
  <si>
    <t>159W</t>
  </si>
  <si>
    <t>(RNV)     HONG KONG ===&gt; INCHON / DALIAN / XINGANG / QINGDAO</t>
  </si>
  <si>
    <t>INCHON</t>
  </si>
  <si>
    <t>* Inchon Terminal :  SUN-KWANG INCHEON CONTAINER TERMINAL (SKT)</t>
  </si>
  <si>
    <t>* Inchon Terminal : INCHON CONTAINER TERMINAL ,KOREA (ICT)</t>
  </si>
  <si>
    <t>KOTA MANZANILLO</t>
  </si>
  <si>
    <t>WAN HAI 627</t>
  </si>
  <si>
    <t>N01</t>
  </si>
  <si>
    <t>@ XIN CHI WAN</t>
  </si>
  <si>
    <t>071</t>
  </si>
  <si>
    <t xml:space="preserve">@ XIN CHI WAN </t>
  </si>
  <si>
    <t>072</t>
  </si>
  <si>
    <t>XIN DA YANG ZHOU</t>
  </si>
  <si>
    <t xml:space="preserve">KOTA PRIMROSE </t>
  </si>
  <si>
    <t>038</t>
  </si>
  <si>
    <t>040</t>
  </si>
  <si>
    <t>042</t>
  </si>
  <si>
    <t>0013W</t>
  </si>
  <si>
    <t>W016</t>
  </si>
  <si>
    <t>2417W</t>
  </si>
  <si>
    <t>W070</t>
  </si>
  <si>
    <t>0002W</t>
  </si>
  <si>
    <t>020W</t>
  </si>
  <si>
    <t>TORRANCE</t>
  </si>
  <si>
    <t>094</t>
  </si>
  <si>
    <t>022</t>
  </si>
  <si>
    <t>134S</t>
  </si>
  <si>
    <t>143S</t>
  </si>
  <si>
    <t>135S</t>
  </si>
  <si>
    <t>144S</t>
  </si>
  <si>
    <t>136S</t>
  </si>
  <si>
    <t>S01</t>
  </si>
  <si>
    <t>073</t>
  </si>
  <si>
    <t>26E</t>
  </si>
  <si>
    <t>0AUA1S1NC</t>
  </si>
  <si>
    <t>0AUA7S1NC</t>
  </si>
  <si>
    <t>0AUADS1NC</t>
  </si>
  <si>
    <t>020E</t>
  </si>
  <si>
    <t>149E</t>
  </si>
  <si>
    <t>109E</t>
  </si>
  <si>
    <t>129E</t>
  </si>
  <si>
    <t>093E</t>
  </si>
  <si>
    <t>27E</t>
  </si>
  <si>
    <t>021E</t>
  </si>
  <si>
    <t>@@ SEAMAX WESTPORT</t>
  </si>
  <si>
    <t xml:space="preserve"> @@ Berth Shanghai Shengdong Terminal (Yangshan I)</t>
  </si>
  <si>
    <t>MTT SAISUNEE &lt; BLANK SAILING &gt;</t>
  </si>
  <si>
    <t xml:space="preserve"> '@@</t>
  </si>
  <si>
    <t>HAMAD 哈馬</t>
  </si>
  <si>
    <t>Sohar                 蘇哈爾            (via Jebel Ali)</t>
  </si>
  <si>
    <t>2424W</t>
  </si>
  <si>
    <t>0014W</t>
  </si>
  <si>
    <t>(RCG) Middle East 中东</t>
  </si>
  <si>
    <t>ESL DACHAN BAY</t>
  </si>
  <si>
    <t>24002W</t>
  </si>
  <si>
    <t>090W</t>
  </si>
  <si>
    <t>0FDBVW1MA</t>
  </si>
  <si>
    <t>016W</t>
  </si>
  <si>
    <t>24003W</t>
  </si>
  <si>
    <t>2346S</t>
  </si>
  <si>
    <t>083S</t>
  </si>
  <si>
    <t>2347S</t>
  </si>
  <si>
    <t>084S</t>
  </si>
  <si>
    <t>2348S</t>
  </si>
  <si>
    <t>085S</t>
  </si>
  <si>
    <t>2349S</t>
  </si>
  <si>
    <t>086S</t>
  </si>
  <si>
    <t>008W</t>
  </si>
  <si>
    <t>146W</t>
  </si>
  <si>
    <t>2420W</t>
  </si>
  <si>
    <t>160W</t>
  </si>
  <si>
    <t>TBA</t>
  </si>
  <si>
    <t>009W</t>
  </si>
  <si>
    <t>147W</t>
  </si>
  <si>
    <t>OOCL LUXEMBOURG &lt; OMIT HKG &gt;</t>
  </si>
  <si>
    <t>(RCI) Indo Services, Jakarta, Surabaya</t>
  </si>
  <si>
    <t>★GGA (GUANG AO)</t>
  </si>
  <si>
    <t>Shantou 汕頭</t>
  </si>
  <si>
    <t>Shantou (GGA)汕頭</t>
  </si>
  <si>
    <t>Jakarta 雅加達</t>
  </si>
  <si>
    <t>Surabaya 泗水</t>
  </si>
  <si>
    <t>@@ Jakarta Terminal : IDPK1 (PETI KEMAS I)</t>
  </si>
  <si>
    <t>1QAG8S1NC</t>
  </si>
  <si>
    <t>@@ Surabaya Terminal : IDTPS (TANJUNG PERAK PORT PUBLIC TERMINAL)</t>
  </si>
  <si>
    <t>XIN YAN TAI</t>
  </si>
  <si>
    <t>244S</t>
  </si>
  <si>
    <t>CMA CGM GEORGE SAND</t>
  </si>
  <si>
    <t>XIN DA LIAN</t>
  </si>
  <si>
    <t>ZHONG GU KUN MING</t>
  </si>
  <si>
    <t>1QAGCS1NC</t>
  </si>
  <si>
    <t>245S</t>
  </si>
  <si>
    <t>1QAGGS1NC</t>
  </si>
  <si>
    <t>1QAGKS1NC</t>
  </si>
  <si>
    <t>246S</t>
  </si>
  <si>
    <t>** CY closing 12:00hrs,RV cut off time 17:00hrs</t>
  </si>
  <si>
    <t>** 汕頭大船代理 : CHINA OCEAN SHIPPING AGENCY SHANTOU CO.,LTD.</t>
  </si>
  <si>
    <t>** CY closing 12:00hrs,RV cut off time 12:00hrs,Tue, SCT TML</t>
  </si>
  <si>
    <t>OOCL HAMBURG &lt; BLANK SAILING &gt;</t>
  </si>
  <si>
    <t>OOCL HAMBURG &lt; OMIT SHA &gt;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</si>
</sst>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dd\-mmm_)"/>
    <numFmt numFmtId="183" formatCode="dd\-mmm\ hh:mm"/>
    <numFmt numFmtId="184" formatCode="m&quot;月&quot;d&quot;日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dd/mmm_)"/>
    <numFmt numFmtId="189" formatCode="000"/>
    <numFmt numFmtId="190" formatCode="[$€-2]\ #,##0.00_);[Red]\([$€-2]\ #,##0.00\)"/>
    <numFmt numFmtId="191" formatCode="00000\ &quot;W&quot;"/>
  </numFmts>
  <fonts count="228">
    <font>
      <sz val="10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4"/>
      <name val="Colonna MT"/>
      <family val="2"/>
    </font>
    <font>
      <b/>
      <sz val="10"/>
      <name val="Book Antiqua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i/>
      <sz val="18"/>
      <color indexed="14"/>
      <name val="Times New Roman"/>
      <family val="1"/>
    </font>
    <font>
      <b/>
      <i/>
      <sz val="18"/>
      <name val="Lucida Sans"/>
      <family val="2"/>
    </font>
    <font>
      <b/>
      <sz val="22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b/>
      <sz val="18"/>
      <name val="Comic Sans MS"/>
      <family val="4"/>
    </font>
    <font>
      <b/>
      <sz val="18"/>
      <name val="Colonna MT"/>
      <family val="2"/>
    </font>
    <font>
      <sz val="18"/>
      <name val="Arial"/>
      <family val="2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18"/>
      <name val="Footlight MT Light"/>
      <family val="1"/>
    </font>
    <font>
      <b/>
      <sz val="18"/>
      <name val="Book Antiqua"/>
      <family val="1"/>
    </font>
    <font>
      <b/>
      <sz val="18"/>
      <name val="Bookman Old Style"/>
      <family val="1"/>
    </font>
    <font>
      <i/>
      <sz val="18"/>
      <name val="Times New Roman"/>
      <family val="1"/>
    </font>
    <font>
      <sz val="18"/>
      <name val="Tahoma"/>
      <family val="2"/>
    </font>
    <font>
      <sz val="18"/>
      <name val="Footlight MT Light"/>
      <family val="1"/>
    </font>
    <font>
      <sz val="18"/>
      <name val="Book Antiqua"/>
      <family val="1"/>
    </font>
    <font>
      <sz val="18"/>
      <color indexed="14"/>
      <name val="Tahoma"/>
      <family val="2"/>
    </font>
    <font>
      <b/>
      <sz val="18"/>
      <color indexed="14"/>
      <name val="Tahoma"/>
      <family val="2"/>
    </font>
    <font>
      <i/>
      <sz val="18"/>
      <color indexed="14"/>
      <name val="Tahoma"/>
      <family val="2"/>
    </font>
    <font>
      <i/>
      <sz val="18"/>
      <name val="Tahoma"/>
      <family val="2"/>
    </font>
    <font>
      <b/>
      <i/>
      <sz val="18"/>
      <color indexed="12"/>
      <name val="Times New Roman"/>
      <family val="1"/>
    </font>
    <font>
      <b/>
      <sz val="18"/>
      <color indexed="8"/>
      <name val="Times New Roman"/>
      <family val="1"/>
    </font>
    <font>
      <b/>
      <sz val="22"/>
      <name val="Arial"/>
      <family val="2"/>
    </font>
    <font>
      <sz val="18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16"/>
      <name val="Times New Roman"/>
      <family val="1"/>
    </font>
    <font>
      <sz val="18"/>
      <name val="Bookman Old Style"/>
      <family val="1"/>
    </font>
    <font>
      <b/>
      <sz val="18"/>
      <color indexed="10"/>
      <name val="Times New Roman"/>
      <family val="1"/>
    </font>
    <font>
      <sz val="18"/>
      <color indexed="14"/>
      <name val="Times New Roman"/>
      <family val="1"/>
    </font>
    <font>
      <b/>
      <sz val="18"/>
      <color indexed="9"/>
      <name val="Colonna MT"/>
      <family val="2"/>
    </font>
    <font>
      <i/>
      <sz val="18"/>
      <color indexed="8"/>
      <name val="Times New Roman"/>
      <family val="1"/>
    </font>
    <font>
      <sz val="18"/>
      <color indexed="9"/>
      <name val="Times New Roman"/>
      <family val="1"/>
    </font>
    <font>
      <b/>
      <sz val="18"/>
      <color indexed="14"/>
      <name val="Times New Roman"/>
      <family val="1"/>
    </font>
    <font>
      <sz val="10"/>
      <color indexed="9"/>
      <name val="Times New Roman"/>
      <family val="1"/>
    </font>
    <font>
      <b/>
      <sz val="10"/>
      <color indexed="14"/>
      <name val="Times New Roman"/>
      <family val="1"/>
    </font>
    <font>
      <b/>
      <sz val="18"/>
      <color indexed="10"/>
      <name val="Comic Sans MS"/>
      <family val="4"/>
    </font>
    <font>
      <b/>
      <sz val="20"/>
      <color indexed="10"/>
      <name val="Comic Sans MS"/>
      <family val="4"/>
    </font>
    <font>
      <b/>
      <sz val="20"/>
      <name val="Comic Sans MS"/>
      <family val="4"/>
    </font>
    <font>
      <b/>
      <sz val="20"/>
      <name val="Colonna MT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i/>
      <sz val="20"/>
      <color indexed="14"/>
      <name val="Times New Roman"/>
      <family val="1"/>
    </font>
    <font>
      <b/>
      <sz val="10"/>
      <color indexed="12"/>
      <name val="Times New Roman"/>
      <family val="1"/>
    </font>
    <font>
      <b/>
      <sz val="16"/>
      <color indexed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22"/>
      <color indexed="9"/>
      <name val="Times New Roman"/>
      <family val="1"/>
    </font>
    <font>
      <sz val="22"/>
      <color indexed="10"/>
      <name val="Times New Roman"/>
      <family val="1"/>
    </font>
    <font>
      <sz val="22"/>
      <name val="Arial"/>
      <family val="2"/>
    </font>
    <font>
      <i/>
      <sz val="22"/>
      <name val="Times New Roman"/>
      <family val="1"/>
    </font>
    <font>
      <b/>
      <sz val="10"/>
      <name val="Times New Roman"/>
      <family val="1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color indexed="12"/>
      <name val="Arial"/>
      <family val="2"/>
    </font>
    <font>
      <sz val="26"/>
      <color indexed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i/>
      <u val="single"/>
      <sz val="26"/>
      <color indexed="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6"/>
      <color indexed="10"/>
      <name val="Times New Roman"/>
      <family val="1"/>
    </font>
    <font>
      <b/>
      <sz val="24"/>
      <color indexed="8"/>
      <name val="Times New Roman"/>
      <family val="1"/>
    </font>
    <font>
      <b/>
      <sz val="18"/>
      <name val="Arial"/>
      <family val="2"/>
    </font>
    <font>
      <b/>
      <sz val="18"/>
      <name val="宋体"/>
      <family val="0"/>
    </font>
    <font>
      <b/>
      <sz val="18"/>
      <name val="細明體"/>
      <family val="3"/>
    </font>
    <font>
      <sz val="18"/>
      <color indexed="10"/>
      <name val="Arial"/>
      <family val="2"/>
    </font>
    <font>
      <b/>
      <sz val="18"/>
      <color indexed="12"/>
      <name val="Arial"/>
      <family val="2"/>
    </font>
    <font>
      <b/>
      <i/>
      <sz val="40"/>
      <color indexed="12"/>
      <name val="Times New Roman"/>
      <family val="1"/>
    </font>
    <font>
      <b/>
      <i/>
      <sz val="40"/>
      <color indexed="8"/>
      <name val="Times New Roman"/>
      <family val="1"/>
    </font>
    <font>
      <b/>
      <i/>
      <sz val="40"/>
      <name val="Times New Roman"/>
      <family val="1"/>
    </font>
    <font>
      <sz val="40"/>
      <name val="Times New Roman"/>
      <family val="1"/>
    </font>
    <font>
      <sz val="40"/>
      <color indexed="10"/>
      <name val="Times New Roman"/>
      <family val="1"/>
    </font>
    <font>
      <i/>
      <sz val="8"/>
      <color indexed="16"/>
      <name val="Times New Roman"/>
      <family val="1"/>
    </font>
    <font>
      <i/>
      <sz val="10"/>
      <color indexed="16"/>
      <name val="Times New Roman"/>
      <family val="1"/>
    </font>
    <font>
      <b/>
      <i/>
      <sz val="18"/>
      <color indexed="16"/>
      <name val="Bookman Old Style"/>
      <family val="1"/>
    </font>
    <font>
      <b/>
      <i/>
      <sz val="18"/>
      <color indexed="16"/>
      <name val="Book Antiqua"/>
      <family val="1"/>
    </font>
    <font>
      <b/>
      <i/>
      <sz val="10"/>
      <color indexed="16"/>
      <name val="Book Antiqua"/>
      <family val="1"/>
    </font>
    <font>
      <b/>
      <sz val="22"/>
      <color indexed="10"/>
      <name val="Times New Roman"/>
      <family val="1"/>
    </font>
    <font>
      <i/>
      <sz val="16"/>
      <color indexed="16"/>
      <name val="Times New Roman"/>
      <family val="1"/>
    </font>
    <font>
      <b/>
      <i/>
      <sz val="18"/>
      <color indexed="61"/>
      <name val="Times New Roman"/>
      <family val="1"/>
    </font>
    <font>
      <sz val="18"/>
      <color indexed="61"/>
      <name val="Times New Roman"/>
      <family val="1"/>
    </font>
    <font>
      <b/>
      <sz val="18"/>
      <color indexed="16"/>
      <name val="Comic Sans MS"/>
      <family val="4"/>
    </font>
    <font>
      <b/>
      <sz val="22"/>
      <color indexed="10"/>
      <name val="Comic Sans MS"/>
      <family val="4"/>
    </font>
    <font>
      <b/>
      <sz val="22"/>
      <name val="Comic Sans MS"/>
      <family val="4"/>
    </font>
    <font>
      <b/>
      <sz val="22"/>
      <name val="Colonna MT"/>
      <family val="2"/>
    </font>
    <font>
      <b/>
      <sz val="22"/>
      <color indexed="9"/>
      <name val="Colonna MT"/>
      <family val="2"/>
    </font>
    <font>
      <sz val="22"/>
      <name val="Footlight MT Light"/>
      <family val="1"/>
    </font>
    <font>
      <sz val="18"/>
      <name val="Lucida Sans"/>
      <family val="2"/>
    </font>
    <font>
      <i/>
      <sz val="10"/>
      <name val="Times New Roman"/>
      <family val="1"/>
    </font>
    <font>
      <b/>
      <sz val="18"/>
      <color indexed="9"/>
      <name val="Arial Black"/>
      <family val="2"/>
    </font>
    <font>
      <b/>
      <i/>
      <sz val="18"/>
      <color indexed="9"/>
      <name val="Arial Black"/>
      <family val="2"/>
    </font>
    <font>
      <sz val="18"/>
      <color indexed="9"/>
      <name val="Arial Black"/>
      <family val="2"/>
    </font>
    <font>
      <sz val="22"/>
      <name val="宋体"/>
      <family val="0"/>
    </font>
    <font>
      <sz val="8"/>
      <name val="Times New Roman"/>
      <family val="1"/>
    </font>
    <font>
      <sz val="10"/>
      <name val="Book Antiqu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9"/>
      <name val="Times New Roman"/>
      <family val="1"/>
    </font>
    <font>
      <sz val="22"/>
      <color indexed="8"/>
      <name val="Times New Roman"/>
      <family val="1"/>
    </font>
    <font>
      <i/>
      <sz val="20"/>
      <name val="Times New Roman"/>
      <family val="1"/>
    </font>
    <font>
      <b/>
      <i/>
      <sz val="20"/>
      <name val="Times New Roman"/>
      <family val="1"/>
    </font>
    <font>
      <sz val="20"/>
      <color indexed="8"/>
      <name val="Times New Roman"/>
      <family val="1"/>
    </font>
    <font>
      <b/>
      <sz val="22"/>
      <color indexed="10"/>
      <name val="Arial"/>
      <family val="2"/>
    </font>
    <font>
      <i/>
      <sz val="28"/>
      <name val="Times New Roman"/>
      <family val="1"/>
    </font>
    <font>
      <sz val="28"/>
      <name val="Times New Roman"/>
      <family val="1"/>
    </font>
    <font>
      <b/>
      <i/>
      <sz val="20"/>
      <name val="Lucida Sans"/>
      <family val="2"/>
    </font>
    <font>
      <b/>
      <sz val="20"/>
      <name val="Times New Roman"/>
      <family val="1"/>
    </font>
    <font>
      <b/>
      <i/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name val="Arial"/>
      <family val="2"/>
    </font>
    <font>
      <b/>
      <sz val="28"/>
      <name val="Times New Roman"/>
      <family val="1"/>
    </font>
    <font>
      <sz val="20"/>
      <color indexed="14"/>
      <name val="Tahoma"/>
      <family val="2"/>
    </font>
    <font>
      <b/>
      <sz val="20"/>
      <color indexed="14"/>
      <name val="Tahoma"/>
      <family val="2"/>
    </font>
    <font>
      <i/>
      <sz val="20"/>
      <color indexed="14"/>
      <name val="Tahoma"/>
      <family val="2"/>
    </font>
    <font>
      <b/>
      <i/>
      <sz val="20"/>
      <color indexed="12"/>
      <name val="Times New Roman"/>
      <family val="1"/>
    </font>
    <font>
      <b/>
      <i/>
      <sz val="20"/>
      <color indexed="14"/>
      <name val="Tahoma"/>
      <family val="2"/>
    </font>
    <font>
      <sz val="20"/>
      <color indexed="14"/>
      <name val="Times New Roman"/>
      <family val="1"/>
    </font>
    <font>
      <b/>
      <i/>
      <sz val="25"/>
      <name val="Times New Roman"/>
      <family val="1"/>
    </font>
    <font>
      <b/>
      <i/>
      <sz val="25"/>
      <name val="Lucida Sans"/>
      <family val="2"/>
    </font>
    <font>
      <i/>
      <sz val="25"/>
      <name val="Times New Roman"/>
      <family val="1"/>
    </font>
    <font>
      <sz val="25"/>
      <name val="Times New Roman"/>
      <family val="1"/>
    </font>
    <font>
      <b/>
      <i/>
      <u val="single"/>
      <sz val="25"/>
      <name val="Lucida Sans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u val="single"/>
      <sz val="18"/>
      <name val="Times New Roman"/>
      <family val="1"/>
    </font>
    <font>
      <b/>
      <i/>
      <sz val="22"/>
      <name val="Times New Roman"/>
      <family val="1"/>
    </font>
    <font>
      <b/>
      <i/>
      <u val="single"/>
      <sz val="22"/>
      <name val="Times New Roman"/>
      <family val="1"/>
    </font>
    <font>
      <i/>
      <sz val="18"/>
      <color indexed="16"/>
      <name val="Times New Roman"/>
      <family val="1"/>
    </font>
    <font>
      <b/>
      <i/>
      <u val="single"/>
      <sz val="20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b/>
      <i/>
      <u val="single"/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i/>
      <sz val="20"/>
      <name val="Tahoma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4"/>
      <color indexed="60"/>
      <name val="Times New Roman"/>
      <family val="1"/>
    </font>
    <font>
      <sz val="18"/>
      <color indexed="60"/>
      <name val="Times New Roman"/>
      <family val="1"/>
    </font>
    <font>
      <b/>
      <i/>
      <sz val="28"/>
      <color indexed="10"/>
      <name val="Lucida Sans"/>
      <family val="2"/>
    </font>
    <font>
      <b/>
      <i/>
      <sz val="22"/>
      <color indexed="30"/>
      <name val="Times New Roman"/>
      <family val="1"/>
    </font>
    <font>
      <b/>
      <sz val="18"/>
      <color indexed="60"/>
      <name val="Times New Roman"/>
      <family val="1"/>
    </font>
    <font>
      <b/>
      <i/>
      <sz val="22"/>
      <color indexed="10"/>
      <name val="Times New Roman"/>
      <family val="1"/>
    </font>
    <font>
      <i/>
      <sz val="22"/>
      <color indexed="10"/>
      <name val="Times New Roman"/>
      <family val="1"/>
    </font>
    <font>
      <sz val="22"/>
      <color indexed="9"/>
      <name val="Times New Roman"/>
      <family val="1"/>
    </font>
    <font>
      <b/>
      <sz val="18"/>
      <color indexed="10"/>
      <name val="Book Antiqua"/>
      <family val="1"/>
    </font>
    <font>
      <b/>
      <sz val="10"/>
      <color indexed="10"/>
      <name val="Book Antiqua"/>
      <family val="1"/>
    </font>
    <font>
      <b/>
      <sz val="18"/>
      <color indexed="10"/>
      <name val="Bookman Old Style"/>
      <family val="1"/>
    </font>
    <font>
      <b/>
      <i/>
      <sz val="22"/>
      <color indexed="62"/>
      <name val="Times New Roman"/>
      <family val="1"/>
    </font>
    <font>
      <i/>
      <sz val="16"/>
      <color indexed="6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1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4"/>
      <color theme="5" tint="-0.24997000396251678"/>
      <name val="Times New Roman"/>
      <family val="1"/>
    </font>
    <font>
      <sz val="18"/>
      <color theme="5" tint="-0.24997000396251678"/>
      <name val="Times New Roman"/>
      <family val="1"/>
    </font>
    <font>
      <b/>
      <sz val="18"/>
      <color theme="1"/>
      <name val="Times New Roman"/>
      <family val="1"/>
    </font>
    <font>
      <sz val="14"/>
      <color rgb="FFFF0000"/>
      <name val="Times New Roman"/>
      <family val="1"/>
    </font>
    <font>
      <b/>
      <sz val="22"/>
      <color rgb="FFFF0000"/>
      <name val="Arial"/>
      <family val="2"/>
    </font>
    <font>
      <b/>
      <i/>
      <sz val="28"/>
      <color rgb="FFFF0000"/>
      <name val="Lucida Sans"/>
      <family val="2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b/>
      <i/>
      <sz val="22"/>
      <color rgb="FF0070C0"/>
      <name val="Times New Roman"/>
      <family val="1"/>
    </font>
    <font>
      <b/>
      <sz val="22"/>
      <color rgb="FFFF0000"/>
      <name val="Times New Roman"/>
      <family val="1"/>
    </font>
    <font>
      <b/>
      <sz val="20"/>
      <color rgb="FFFF0000"/>
      <name val="Comic Sans MS"/>
      <family val="4"/>
    </font>
    <font>
      <sz val="22"/>
      <color theme="1"/>
      <name val="Times New Roman"/>
      <family val="1"/>
    </font>
    <font>
      <b/>
      <sz val="20"/>
      <color rgb="FFFF0000"/>
      <name val="Arial"/>
      <family val="2"/>
    </font>
    <font>
      <b/>
      <sz val="18"/>
      <color rgb="FFC00000"/>
      <name val="Times New Roman"/>
      <family val="1"/>
    </font>
    <font>
      <b/>
      <sz val="18"/>
      <color rgb="FFFF0000"/>
      <name val="Times New Roman"/>
      <family val="1"/>
    </font>
    <font>
      <sz val="18"/>
      <color theme="0"/>
      <name val="Times New Roman"/>
      <family val="1"/>
    </font>
    <font>
      <b/>
      <sz val="16"/>
      <color rgb="FFFF0000"/>
      <name val="Times New Roman"/>
      <family val="1"/>
    </font>
    <font>
      <b/>
      <i/>
      <sz val="22"/>
      <color rgb="FFFF0000"/>
      <name val="Times New Roman"/>
      <family val="1"/>
    </font>
    <font>
      <i/>
      <sz val="22"/>
      <color rgb="FFFF0000"/>
      <name val="Times New Roman"/>
      <family val="1"/>
    </font>
    <font>
      <sz val="22"/>
      <color rgb="FFFF0000"/>
      <name val="Times New Roman"/>
      <family val="1"/>
    </font>
    <font>
      <sz val="18"/>
      <color rgb="FFC00000"/>
      <name val="Times New Roman"/>
      <family val="1"/>
    </font>
    <font>
      <b/>
      <i/>
      <sz val="20"/>
      <color theme="1"/>
      <name val="Times New Roman"/>
      <family val="1"/>
    </font>
    <font>
      <b/>
      <sz val="22"/>
      <color theme="0"/>
      <name val="Times New Roman"/>
      <family val="1"/>
    </font>
    <font>
      <sz val="22"/>
      <color theme="0"/>
      <name val="Times New Roman"/>
      <family val="1"/>
    </font>
    <font>
      <b/>
      <sz val="18"/>
      <color rgb="FFFF0000"/>
      <name val="Book Antiqua"/>
      <family val="1"/>
    </font>
    <font>
      <b/>
      <sz val="10"/>
      <color rgb="FFFF0000"/>
      <name val="Book Antiqua"/>
      <family val="1"/>
    </font>
    <font>
      <b/>
      <sz val="18"/>
      <color rgb="FFFF0000"/>
      <name val="Comic Sans MS"/>
      <family val="4"/>
    </font>
    <font>
      <b/>
      <sz val="18"/>
      <color rgb="FFFF0000"/>
      <name val="Bookman Old Style"/>
      <family val="1"/>
    </font>
    <font>
      <b/>
      <i/>
      <sz val="22"/>
      <color theme="4" tint="-0.24997000396251678"/>
      <name val="Times New Roman"/>
      <family val="1"/>
    </font>
    <font>
      <i/>
      <sz val="16"/>
      <color theme="4" tint="-0.24997000396251678"/>
      <name val="Times New Roman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ck"/>
      <right/>
      <top style="thin"/>
      <bottom/>
    </border>
    <border>
      <left/>
      <right style="thick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 style="thick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ck"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/>
      <top/>
      <bottom/>
    </border>
    <border>
      <left style="thick"/>
      <right/>
      <top style="thin"/>
      <bottom style="thin"/>
    </border>
    <border>
      <left style="thick"/>
      <right style="thick"/>
      <top/>
      <bottom style="thin"/>
    </border>
    <border>
      <left/>
      <right style="thin"/>
      <top style="thin"/>
      <bottom/>
    </border>
    <border>
      <left style="thin"/>
      <right style="thick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ck"/>
      <right/>
      <top style="medium"/>
      <bottom/>
    </border>
    <border>
      <left style="medium"/>
      <right/>
      <top/>
      <bottom style="medium"/>
    </border>
    <border>
      <left style="medium"/>
      <right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 style="medium"/>
      <bottom style="medium"/>
    </border>
    <border>
      <left/>
      <right style="thick"/>
      <top style="medium"/>
      <bottom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ck"/>
      <right style="medium"/>
      <top/>
      <bottom style="thick"/>
    </border>
    <border>
      <left style="thin"/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 style="medium"/>
      <right style="medium"/>
      <top style="medium"/>
      <bottom style="medium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0" fillId="2" borderId="0" applyNumberFormat="0" applyBorder="0" applyAlignment="0" applyProtection="0"/>
    <xf numFmtId="0" fontId="180" fillId="3" borderId="0" applyNumberFormat="0" applyBorder="0" applyAlignment="0" applyProtection="0"/>
    <xf numFmtId="0" fontId="180" fillId="4" borderId="0" applyNumberFormat="0" applyBorder="0" applyAlignment="0" applyProtection="0"/>
    <xf numFmtId="0" fontId="180" fillId="5" borderId="0" applyNumberFormat="0" applyBorder="0" applyAlignment="0" applyProtection="0"/>
    <xf numFmtId="0" fontId="180" fillId="6" borderId="0" applyNumberFormat="0" applyBorder="0" applyAlignment="0" applyProtection="0"/>
    <xf numFmtId="0" fontId="180" fillId="7" borderId="0" applyNumberFormat="0" applyBorder="0" applyAlignment="0" applyProtection="0"/>
    <xf numFmtId="0" fontId="180" fillId="8" borderId="0" applyNumberFormat="0" applyBorder="0" applyAlignment="0" applyProtection="0"/>
    <xf numFmtId="0" fontId="180" fillId="9" borderId="0" applyNumberFormat="0" applyBorder="0" applyAlignment="0" applyProtection="0"/>
    <xf numFmtId="0" fontId="180" fillId="10" borderId="0" applyNumberFormat="0" applyBorder="0" applyAlignment="0" applyProtection="0"/>
    <xf numFmtId="0" fontId="180" fillId="11" borderId="0" applyNumberFormat="0" applyBorder="0" applyAlignment="0" applyProtection="0"/>
    <xf numFmtId="0" fontId="180" fillId="12" borderId="0" applyNumberFormat="0" applyBorder="0" applyAlignment="0" applyProtection="0"/>
    <xf numFmtId="0" fontId="180" fillId="13" borderId="0" applyNumberFormat="0" applyBorder="0" applyAlignment="0" applyProtection="0"/>
    <xf numFmtId="0" fontId="181" fillId="14" borderId="0" applyNumberFormat="0" applyBorder="0" applyAlignment="0" applyProtection="0"/>
    <xf numFmtId="0" fontId="181" fillId="15" borderId="0" applyNumberFormat="0" applyBorder="0" applyAlignment="0" applyProtection="0"/>
    <xf numFmtId="0" fontId="181" fillId="10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81" fillId="18" borderId="0" applyNumberFormat="0" applyBorder="0" applyAlignment="0" applyProtection="0"/>
    <xf numFmtId="0" fontId="181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81" fillId="22" borderId="0" applyNumberFormat="0" applyBorder="0" applyAlignment="0" applyProtection="0"/>
    <xf numFmtId="0" fontId="181" fillId="23" borderId="0" applyNumberFormat="0" applyBorder="0" applyAlignment="0" applyProtection="0"/>
    <xf numFmtId="0" fontId="181" fillId="24" borderId="0" applyNumberFormat="0" applyBorder="0" applyAlignment="0" applyProtection="0"/>
    <xf numFmtId="0" fontId="182" fillId="25" borderId="0" applyNumberFormat="0" applyBorder="0" applyAlignment="0" applyProtection="0"/>
    <xf numFmtId="0" fontId="183" fillId="26" borderId="1" applyNumberFormat="0" applyAlignment="0" applyProtection="0"/>
    <xf numFmtId="0" fontId="18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6" fillId="28" borderId="0" applyNumberFormat="0" applyBorder="0" applyAlignment="0" applyProtection="0"/>
    <xf numFmtId="0" fontId="187" fillId="0" borderId="3" applyNumberFormat="0" applyFill="0" applyAlignment="0" applyProtection="0"/>
    <xf numFmtId="0" fontId="188" fillId="0" borderId="4" applyNumberFormat="0" applyFill="0" applyAlignment="0" applyProtection="0"/>
    <xf numFmtId="0" fontId="189" fillId="0" borderId="5" applyNumberFormat="0" applyFill="0" applyAlignment="0" applyProtection="0"/>
    <xf numFmtId="0" fontId="1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0" fillId="29" borderId="1" applyNumberFormat="0" applyAlignment="0" applyProtection="0"/>
    <xf numFmtId="0" fontId="191" fillId="0" borderId="6" applyNumberFormat="0" applyFill="0" applyAlignment="0" applyProtection="0"/>
    <xf numFmtId="0" fontId="192" fillId="30" borderId="0" applyNumberFormat="0" applyBorder="0" applyAlignment="0" applyProtection="0"/>
    <xf numFmtId="0" fontId="0" fillId="31" borderId="7" applyNumberFormat="0" applyFont="0" applyAlignment="0" applyProtection="0"/>
    <xf numFmtId="0" fontId="193" fillId="26" borderId="8" applyNumberFormat="0" applyAlignment="0" applyProtection="0"/>
    <xf numFmtId="9" fontId="0" fillId="0" borderId="0" applyFon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9" applyNumberFormat="0" applyFill="0" applyAlignment="0" applyProtection="0"/>
    <xf numFmtId="0" fontId="196" fillId="0" borderId="0" applyNumberFormat="0" applyFill="0" applyBorder="0" applyAlignment="0" applyProtection="0"/>
  </cellStyleXfs>
  <cellXfs count="107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5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6" fontId="13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centerContinuous"/>
    </xf>
    <xf numFmtId="0" fontId="3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4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19" fillId="0" borderId="0" xfId="0" applyFont="1" applyAlignment="1">
      <alignment horizontal="left" indent="2"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76" fillId="0" borderId="0" xfId="0" applyFont="1" applyAlignment="1" quotePrefix="1">
      <alignment horizontal="left"/>
    </xf>
    <xf numFmtId="183" fontId="71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left" indent="1"/>
    </xf>
    <xf numFmtId="0" fontId="17" fillId="0" borderId="0" xfId="0" applyFont="1" applyAlignment="1">
      <alignment vertical="center"/>
    </xf>
    <xf numFmtId="0" fontId="77" fillId="18" borderId="15" xfId="29" applyFont="1" applyFill="1" applyBorder="1" applyAlignment="1">
      <alignment horizontal="center" vertical="center" wrapText="1"/>
    </xf>
    <xf numFmtId="0" fontId="77" fillId="18" borderId="16" xfId="29" applyFont="1" applyFill="1" applyBorder="1" applyAlignment="1">
      <alignment horizontal="center" vertical="center" wrapText="1"/>
    </xf>
    <xf numFmtId="0" fontId="78" fillId="18" borderId="17" xfId="29" applyFont="1" applyFill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7" fillId="0" borderId="21" xfId="0" applyFont="1" applyBorder="1" applyAlignment="1">
      <alignment vertical="center" wrapText="1"/>
    </xf>
    <xf numFmtId="0" fontId="79" fillId="0" borderId="22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77" fillId="0" borderId="25" xfId="0" applyFont="1" applyBorder="1" applyAlignment="1">
      <alignment vertical="center" wrapText="1"/>
    </xf>
    <xf numFmtId="0" fontId="80" fillId="0" borderId="0" xfId="0" applyFont="1" applyAlignment="1">
      <alignment/>
    </xf>
    <xf numFmtId="0" fontId="79" fillId="0" borderId="22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79" fillId="0" borderId="28" xfId="0" applyFont="1" applyBorder="1" applyAlignment="1">
      <alignment horizontal="center" vertical="center"/>
    </xf>
    <xf numFmtId="0" fontId="79" fillId="0" borderId="29" xfId="0" applyFont="1" applyBorder="1" applyAlignment="1">
      <alignment horizontal="center" vertical="center"/>
    </xf>
    <xf numFmtId="0" fontId="77" fillId="0" borderId="30" xfId="0" applyFont="1" applyBorder="1" applyAlignment="1">
      <alignment vertical="center" wrapText="1"/>
    </xf>
    <xf numFmtId="0" fontId="17" fillId="0" borderId="31" xfId="0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 quotePrefix="1">
      <alignment/>
    </xf>
    <xf numFmtId="0" fontId="78" fillId="18" borderId="17" xfId="29" applyFont="1" applyFill="1" applyBorder="1" applyAlignment="1">
      <alignment horizontal="left" vertical="center" wrapText="1"/>
    </xf>
    <xf numFmtId="0" fontId="79" fillId="0" borderId="18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right"/>
    </xf>
    <xf numFmtId="0" fontId="83" fillId="0" borderId="0" xfId="0" applyFont="1" applyAlignment="1">
      <alignment horizontal="left"/>
    </xf>
    <xf numFmtId="183" fontId="84" fillId="0" borderId="0" xfId="0" applyNumberFormat="1" applyFont="1" applyAlignment="1">
      <alignment horizontal="center"/>
    </xf>
    <xf numFmtId="16" fontId="85" fillId="32" borderId="0" xfId="0" applyNumberFormat="1" applyFont="1" applyFill="1" applyAlignment="1">
      <alignment horizontal="center"/>
    </xf>
    <xf numFmtId="0" fontId="86" fillId="0" borderId="0" xfId="0" applyFont="1" applyAlignment="1">
      <alignment/>
    </xf>
    <xf numFmtId="0" fontId="13" fillId="33" borderId="32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7" xfId="0" applyFont="1" applyBorder="1" applyAlignment="1">
      <alignment vertical="center" textRotation="90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34" fillId="33" borderId="36" xfId="0" applyFont="1" applyFill="1" applyBorder="1" applyAlignment="1">
      <alignment vertical="center"/>
    </xf>
    <xf numFmtId="0" fontId="15" fillId="33" borderId="32" xfId="0" applyFont="1" applyFill="1" applyBorder="1" applyAlignment="1">
      <alignment vertical="center"/>
    </xf>
    <xf numFmtId="0" fontId="15" fillId="33" borderId="32" xfId="0" applyFont="1" applyFill="1" applyBorder="1" applyAlignment="1" quotePrefix="1">
      <alignment vertical="center"/>
    </xf>
    <xf numFmtId="0" fontId="97" fillId="33" borderId="32" xfId="0" applyFont="1" applyFill="1" applyBorder="1" applyAlignment="1">
      <alignment vertical="center"/>
    </xf>
    <xf numFmtId="0" fontId="15" fillId="33" borderId="32" xfId="0" applyFont="1" applyFill="1" applyBorder="1" applyAlignment="1">
      <alignment vertical="center"/>
    </xf>
    <xf numFmtId="16" fontId="35" fillId="33" borderId="32" xfId="0" applyNumberFormat="1" applyFont="1" applyFill="1" applyBorder="1" applyAlignment="1">
      <alignment vertical="center"/>
    </xf>
    <xf numFmtId="0" fontId="34" fillId="33" borderId="37" xfId="0" applyFont="1" applyFill="1" applyBorder="1" applyAlignment="1">
      <alignment vertical="center"/>
    </xf>
    <xf numFmtId="0" fontId="15" fillId="34" borderId="38" xfId="0" applyFont="1" applyFill="1" applyBorder="1" applyAlignment="1">
      <alignment vertical="center"/>
    </xf>
    <xf numFmtId="0" fontId="15" fillId="34" borderId="38" xfId="0" applyFont="1" applyFill="1" applyBorder="1" applyAlignment="1">
      <alignment vertical="center"/>
    </xf>
    <xf numFmtId="0" fontId="15" fillId="34" borderId="38" xfId="0" applyFont="1" applyFill="1" applyBorder="1" applyAlignment="1" quotePrefix="1">
      <alignment vertical="center"/>
    </xf>
    <xf numFmtId="0" fontId="15" fillId="33" borderId="38" xfId="0" applyFont="1" applyFill="1" applyBorder="1" applyAlignment="1">
      <alignment vertical="center"/>
    </xf>
    <xf numFmtId="0" fontId="15" fillId="35" borderId="38" xfId="0" applyFont="1" applyFill="1" applyBorder="1" applyAlignment="1">
      <alignment horizontal="left" vertical="center"/>
    </xf>
    <xf numFmtId="0" fontId="15" fillId="35" borderId="38" xfId="0" applyFont="1" applyFill="1" applyBorder="1" applyAlignment="1">
      <alignment vertical="center"/>
    </xf>
    <xf numFmtId="16" fontId="13" fillId="33" borderId="38" xfId="0" applyNumberFormat="1" applyFont="1" applyFill="1" applyBorder="1" applyAlignment="1">
      <alignment vertical="center"/>
    </xf>
    <xf numFmtId="16" fontId="13" fillId="33" borderId="38" xfId="0" applyNumberFormat="1" applyFont="1" applyFill="1" applyBorder="1" applyAlignment="1" quotePrefix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4" fontId="13" fillId="0" borderId="0" xfId="0" applyNumberFormat="1" applyFont="1" applyAlignment="1">
      <alignment vertical="center"/>
    </xf>
    <xf numFmtId="16" fontId="13" fillId="0" borderId="0" xfId="0" applyNumberFormat="1" applyFont="1" applyAlignment="1">
      <alignment vertical="center"/>
    </xf>
    <xf numFmtId="16" fontId="13" fillId="0" borderId="0" xfId="0" applyNumberFormat="1" applyFont="1" applyAlignment="1" quotePrefix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42" xfId="0" applyFont="1" applyBorder="1" applyAlignment="1">
      <alignment horizontal="center" vertical="center"/>
    </xf>
    <xf numFmtId="20" fontId="13" fillId="0" borderId="4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13" fillId="0" borderId="12" xfId="0" applyFont="1" applyBorder="1" applyAlignment="1">
      <alignment horizontal="centerContinuous" vertical="center"/>
    </xf>
    <xf numFmtId="0" fontId="13" fillId="0" borderId="43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horizontal="center" vertical="center"/>
    </xf>
    <xf numFmtId="16" fontId="13" fillId="0" borderId="47" xfId="0" applyNumberFormat="1" applyFont="1" applyBorder="1" applyAlignment="1">
      <alignment horizontal="center" vertical="center"/>
    </xf>
    <xf numFmtId="0" fontId="13" fillId="0" borderId="48" xfId="0" applyFont="1" applyBorder="1" applyAlignment="1" quotePrefix="1">
      <alignment horizontal="right" vertical="center"/>
    </xf>
    <xf numFmtId="0" fontId="13" fillId="0" borderId="48" xfId="0" applyFont="1" applyBorder="1" applyAlignment="1">
      <alignment vertical="center"/>
    </xf>
    <xf numFmtId="183" fontId="13" fillId="0" borderId="40" xfId="0" applyNumberFormat="1" applyFont="1" applyBorder="1" applyAlignment="1">
      <alignment horizontal="center" vertical="center"/>
    </xf>
    <xf numFmtId="16" fontId="13" fillId="0" borderId="49" xfId="0" applyNumberFormat="1" applyFont="1" applyBorder="1" applyAlignment="1">
      <alignment horizontal="center" vertical="center"/>
    </xf>
    <xf numFmtId="16" fontId="13" fillId="0" borderId="34" xfId="0" applyNumberFormat="1" applyFont="1" applyBorder="1" applyAlignment="1">
      <alignment horizontal="center" vertical="center"/>
    </xf>
    <xf numFmtId="0" fontId="197" fillId="0" borderId="0" xfId="0" applyFont="1" applyAlignment="1">
      <alignment vertical="center"/>
    </xf>
    <xf numFmtId="0" fontId="13" fillId="0" borderId="24" xfId="0" applyFont="1" applyBorder="1" applyAlignment="1">
      <alignment vertical="center"/>
    </xf>
    <xf numFmtId="183" fontId="13" fillId="32" borderId="4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 quotePrefix="1">
      <alignment vertical="center"/>
    </xf>
    <xf numFmtId="183" fontId="13" fillId="0" borderId="0" xfId="0" applyNumberFormat="1" applyFont="1" applyAlignment="1" quotePrefix="1">
      <alignment horizontal="center" vertical="center"/>
    </xf>
    <xf numFmtId="0" fontId="19" fillId="0" borderId="0" xfId="0" applyFont="1" applyAlignment="1">
      <alignment vertical="center"/>
    </xf>
    <xf numFmtId="16" fontId="13" fillId="0" borderId="0" xfId="0" applyNumberFormat="1" applyFont="1" applyAlignment="1" quotePrefix="1">
      <alignment horizontal="center" vertical="center"/>
    </xf>
    <xf numFmtId="16" fontId="13" fillId="0" borderId="39" xfId="0" applyNumberFormat="1" applyFont="1" applyBorder="1" applyAlignment="1">
      <alignment horizontal="center" vertical="center"/>
    </xf>
    <xf numFmtId="0" fontId="12" fillId="0" borderId="0" xfId="0" applyFont="1" applyAlignment="1" quotePrefix="1">
      <alignment vertical="center"/>
    </xf>
    <xf numFmtId="16" fontId="14" fillId="33" borderId="32" xfId="0" applyNumberFormat="1" applyFont="1" applyFill="1" applyBorder="1" applyAlignment="1" quotePrefix="1">
      <alignment horizontal="center" vertical="center"/>
    </xf>
    <xf numFmtId="0" fontId="14" fillId="33" borderId="32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50" fillId="33" borderId="38" xfId="0" applyFont="1" applyFill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8" fillId="0" borderId="48" xfId="0" applyFont="1" applyBorder="1" applyAlignment="1">
      <alignment horizontal="left" vertical="center"/>
    </xf>
    <xf numFmtId="16" fontId="13" fillId="0" borderId="52" xfId="0" applyNumberFormat="1" applyFont="1" applyBorder="1" applyAlignment="1" quotePrefix="1">
      <alignment horizontal="center" vertical="center"/>
    </xf>
    <xf numFmtId="0" fontId="198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1" fillId="0" borderId="0" xfId="0" applyFont="1" applyAlignment="1">
      <alignment vertical="center"/>
    </xf>
    <xf numFmtId="0" fontId="13" fillId="0" borderId="48" xfId="0" applyFont="1" applyBorder="1" applyAlignment="1">
      <alignment horizontal="left" vertical="center"/>
    </xf>
    <xf numFmtId="0" fontId="1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3" fontId="13" fillId="32" borderId="39" xfId="0" applyNumberFormat="1" applyFont="1" applyFill="1" applyBorder="1" applyAlignment="1">
      <alignment horizontal="center" vertical="center"/>
    </xf>
    <xf numFmtId="183" fontId="13" fillId="0" borderId="39" xfId="0" applyNumberFormat="1" applyFont="1" applyBorder="1" applyAlignment="1">
      <alignment horizontal="center" vertical="center"/>
    </xf>
    <xf numFmtId="0" fontId="13" fillId="0" borderId="0" xfId="0" applyFont="1" applyAlignment="1" quotePrefix="1">
      <alignment horizontal="right" vertical="center"/>
    </xf>
    <xf numFmtId="0" fontId="12" fillId="0" borderId="0" xfId="0" applyFont="1" applyAlignment="1">
      <alignment vertical="center"/>
    </xf>
    <xf numFmtId="183" fontId="13" fillId="0" borderId="0" xfId="0" applyNumberFormat="1" applyFont="1" applyAlignment="1">
      <alignment horizontal="center" vertical="center"/>
    </xf>
    <xf numFmtId="183" fontId="13" fillId="32" borderId="0" xfId="0" applyNumberFormat="1" applyFont="1" applyFill="1" applyAlignment="1">
      <alignment horizontal="center" vertical="center"/>
    </xf>
    <xf numFmtId="16" fontId="35" fillId="33" borderId="32" xfId="0" applyNumberFormat="1" applyFont="1" applyFill="1" applyBorder="1" applyAlignment="1" quotePrefix="1">
      <alignment horizontal="center" vertical="center"/>
    </xf>
    <xf numFmtId="16" fontId="35" fillId="32" borderId="51" xfId="0" applyNumberFormat="1" applyFont="1" applyFill="1" applyBorder="1" applyAlignment="1">
      <alignment horizontal="center" vertical="center"/>
    </xf>
    <xf numFmtId="16" fontId="13" fillId="32" borderId="51" xfId="0" applyNumberFormat="1" applyFont="1" applyFill="1" applyBorder="1" applyAlignment="1">
      <alignment horizontal="center" vertical="center"/>
    </xf>
    <xf numFmtId="16" fontId="13" fillId="0" borderId="51" xfId="0" applyNumberFormat="1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16" fontId="13" fillId="32" borderId="47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16" fontId="40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" fontId="43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183" fontId="13" fillId="0" borderId="39" xfId="0" applyNumberFormat="1" applyFont="1" applyBorder="1" applyAlignment="1" quotePrefix="1">
      <alignment horizontal="center" vertical="center"/>
    </xf>
    <xf numFmtId="0" fontId="18" fillId="0" borderId="0" xfId="0" applyFont="1" applyAlignment="1" quotePrefix="1">
      <alignment vertical="center"/>
    </xf>
    <xf numFmtId="0" fontId="19" fillId="0" borderId="0" xfId="0" applyFont="1" applyAlignment="1" quotePrefix="1">
      <alignment vertical="center"/>
    </xf>
    <xf numFmtId="0" fontId="10" fillId="0" borderId="0" xfId="0" applyFont="1" applyAlignment="1">
      <alignment vertical="center"/>
    </xf>
    <xf numFmtId="0" fontId="34" fillId="35" borderId="36" xfId="0" applyFont="1" applyFill="1" applyBorder="1" applyAlignment="1">
      <alignment vertical="center"/>
    </xf>
    <xf numFmtId="0" fontId="15" fillId="35" borderId="32" xfId="0" applyFont="1" applyFill="1" applyBorder="1" applyAlignment="1">
      <alignment vertical="center"/>
    </xf>
    <xf numFmtId="0" fontId="15" fillId="35" borderId="32" xfId="0" applyFont="1" applyFill="1" applyBorder="1" applyAlignment="1">
      <alignment horizontal="left" vertical="center"/>
    </xf>
    <xf numFmtId="0" fontId="13" fillId="33" borderId="32" xfId="0" applyFont="1" applyFill="1" applyBorder="1" applyAlignment="1">
      <alignment vertical="center"/>
    </xf>
    <xf numFmtId="0" fontId="13" fillId="36" borderId="51" xfId="0" applyFont="1" applyFill="1" applyBorder="1" applyAlignment="1">
      <alignment vertical="center"/>
    </xf>
    <xf numFmtId="0" fontId="13" fillId="33" borderId="38" xfId="0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 quotePrefix="1">
      <alignment horizontal="left" vertical="center"/>
    </xf>
    <xf numFmtId="16" fontId="42" fillId="0" borderId="0" xfId="0" applyNumberFormat="1" applyFont="1" applyAlignment="1" quotePrefix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183" fontId="13" fillId="0" borderId="47" xfId="0" applyNumberFormat="1" applyFont="1" applyBorder="1" applyAlignment="1" quotePrefix="1">
      <alignment horizontal="center" vertical="center"/>
    </xf>
    <xf numFmtId="183" fontId="13" fillId="0" borderId="47" xfId="0" applyNumberFormat="1" applyFont="1" applyBorder="1" applyAlignment="1">
      <alignment horizontal="center" vertical="center"/>
    </xf>
    <xf numFmtId="182" fontId="13" fillId="0" borderId="54" xfId="0" applyNumberFormat="1" applyFont="1" applyBorder="1" applyAlignment="1">
      <alignment horizontal="center" vertical="center"/>
    </xf>
    <xf numFmtId="16" fontId="13" fillId="0" borderId="35" xfId="0" applyNumberFormat="1" applyFont="1" applyBorder="1" applyAlignment="1" quotePrefix="1">
      <alignment horizontal="center" vertical="center"/>
    </xf>
    <xf numFmtId="16" fontId="13" fillId="0" borderId="47" xfId="0" applyNumberFormat="1" applyFont="1" applyBorder="1" applyAlignment="1" quotePrefix="1">
      <alignment horizontal="center"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82" fontId="13" fillId="0" borderId="49" xfId="0" applyNumberFormat="1" applyFont="1" applyBorder="1" applyAlignment="1">
      <alignment horizontal="center" vertical="center"/>
    </xf>
    <xf numFmtId="16" fontId="13" fillId="0" borderId="34" xfId="0" applyNumberFormat="1" applyFont="1" applyBorder="1" applyAlignment="1" quotePrefix="1">
      <alignment horizontal="center" vertical="center"/>
    </xf>
    <xf numFmtId="0" fontId="18" fillId="0" borderId="0" xfId="0" applyFont="1" applyAlignment="1">
      <alignment horizontal="left" vertical="center"/>
    </xf>
    <xf numFmtId="183" fontId="18" fillId="0" borderId="0" xfId="0" applyNumberFormat="1" applyFont="1" applyAlignment="1">
      <alignment horizontal="center" vertical="center"/>
    </xf>
    <xf numFmtId="182" fontId="13" fillId="0" borderId="0" xfId="0" applyNumberFormat="1" applyFont="1" applyAlignment="1">
      <alignment horizontal="center" vertical="center"/>
    </xf>
    <xf numFmtId="16" fontId="24" fillId="0" borderId="0" xfId="0" applyNumberFormat="1" applyFont="1" applyAlignment="1">
      <alignment horizontal="center" vertical="center"/>
    </xf>
    <xf numFmtId="0" fontId="18" fillId="0" borderId="0" xfId="0" applyFont="1" applyAlignment="1" quotePrefix="1">
      <alignment horizontal="right" vertical="center"/>
    </xf>
    <xf numFmtId="0" fontId="4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" fontId="30" fillId="0" borderId="0" xfId="0" applyNumberFormat="1" applyFont="1" applyAlignment="1">
      <alignment vertical="center"/>
    </xf>
    <xf numFmtId="16" fontId="31" fillId="0" borderId="0" xfId="0" applyNumberFormat="1" applyFont="1" applyAlignment="1">
      <alignment vertical="center"/>
    </xf>
    <xf numFmtId="0" fontId="34" fillId="34" borderId="36" xfId="0" applyFont="1" applyFill="1" applyBorder="1" applyAlignment="1">
      <alignment vertical="center"/>
    </xf>
    <xf numFmtId="0" fontId="15" fillId="34" borderId="32" xfId="0" applyFont="1" applyFill="1" applyBorder="1" applyAlignment="1">
      <alignment vertical="center"/>
    </xf>
    <xf numFmtId="0" fontId="15" fillId="34" borderId="32" xfId="0" applyFont="1" applyFill="1" applyBorder="1" applyAlignment="1">
      <alignment vertical="center"/>
    </xf>
    <xf numFmtId="0" fontId="15" fillId="34" borderId="32" xfId="0" applyFont="1" applyFill="1" applyBorder="1" applyAlignment="1" quotePrefix="1">
      <alignment vertical="center"/>
    </xf>
    <xf numFmtId="0" fontId="98" fillId="33" borderId="32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quotePrefix="1">
      <alignment horizontal="right" vertical="center"/>
    </xf>
    <xf numFmtId="0" fontId="13" fillId="0" borderId="0" xfId="0" applyFont="1" applyAlignment="1">
      <alignment horizontal="left" vertical="center"/>
    </xf>
    <xf numFmtId="16" fontId="13" fillId="0" borderId="50" xfId="0" applyNumberFormat="1" applyFont="1" applyBorder="1" applyAlignment="1" quotePrefix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8" fillId="0" borderId="24" xfId="0" applyFont="1" applyBorder="1" applyAlignment="1" quotePrefix="1">
      <alignment vertical="center"/>
    </xf>
    <xf numFmtId="0" fontId="18" fillId="0" borderId="48" xfId="0" applyFont="1" applyBorder="1" applyAlignment="1">
      <alignment vertical="center"/>
    </xf>
    <xf numFmtId="0" fontId="18" fillId="0" borderId="48" xfId="0" applyFont="1" applyBorder="1" applyAlignment="1">
      <alignment horizontal="right" vertical="center"/>
    </xf>
    <xf numFmtId="16" fontId="13" fillId="32" borderId="23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" fontId="13" fillId="32" borderId="24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 vertical="center"/>
    </xf>
    <xf numFmtId="16" fontId="18" fillId="0" borderId="34" xfId="0" applyNumberFormat="1" applyFont="1" applyBorder="1" applyAlignment="1" quotePrefix="1">
      <alignment horizontal="center" vertical="center"/>
    </xf>
    <xf numFmtId="16" fontId="18" fillId="32" borderId="23" xfId="0" applyNumberFormat="1" applyFont="1" applyFill="1" applyBorder="1" applyAlignment="1">
      <alignment horizontal="center" vertical="center"/>
    </xf>
    <xf numFmtId="0" fontId="18" fillId="0" borderId="48" xfId="0" applyFont="1" applyBorder="1" applyAlignment="1" quotePrefix="1">
      <alignment horizontal="left" vertical="center"/>
    </xf>
    <xf numFmtId="16" fontId="13" fillId="0" borderId="23" xfId="0" applyNumberFormat="1" applyFont="1" applyBorder="1" applyAlignment="1" quotePrefix="1">
      <alignment horizontal="center" vertical="center"/>
    </xf>
    <xf numFmtId="16" fontId="18" fillId="32" borderId="24" xfId="0" applyNumberFormat="1" applyFont="1" applyFill="1" applyBorder="1" applyAlignment="1">
      <alignment horizontal="center" vertical="center"/>
    </xf>
    <xf numFmtId="0" fontId="18" fillId="0" borderId="39" xfId="0" applyFont="1" applyBorder="1" applyAlignment="1">
      <alignment vertical="center"/>
    </xf>
    <xf numFmtId="0" fontId="18" fillId="0" borderId="39" xfId="0" applyFont="1" applyBorder="1" applyAlignment="1">
      <alignment horizontal="right" vertical="center"/>
    </xf>
    <xf numFmtId="0" fontId="18" fillId="0" borderId="39" xfId="0" applyFont="1" applyBorder="1" applyAlignment="1">
      <alignment horizontal="left" vertical="center"/>
    </xf>
    <xf numFmtId="16" fontId="18" fillId="32" borderId="10" xfId="0" applyNumberFormat="1" applyFont="1" applyFill="1" applyBorder="1" applyAlignment="1">
      <alignment horizontal="center" vertical="center"/>
    </xf>
    <xf numFmtId="16" fontId="18" fillId="32" borderId="33" xfId="0" applyNumberFormat="1" applyFont="1" applyFill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183" fontId="13" fillId="0" borderId="52" xfId="0" applyNumberFormat="1" applyFont="1" applyBorder="1" applyAlignment="1">
      <alignment horizontal="center" vertical="center"/>
    </xf>
    <xf numFmtId="16" fontId="18" fillId="32" borderId="48" xfId="0" applyNumberFormat="1" applyFont="1" applyFill="1" applyBorder="1" applyAlignment="1">
      <alignment horizontal="center" vertical="center"/>
    </xf>
    <xf numFmtId="0" fontId="15" fillId="35" borderId="6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34" fillId="35" borderId="37" xfId="0" applyFont="1" applyFill="1" applyBorder="1" applyAlignment="1">
      <alignment vertical="center"/>
    </xf>
    <xf numFmtId="0" fontId="15" fillId="35" borderId="61" xfId="0" applyFont="1" applyFill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18" fillId="0" borderId="40" xfId="0" applyFont="1" applyBorder="1" applyAlignment="1">
      <alignment horizontal="center" vertical="center"/>
    </xf>
    <xf numFmtId="183" fontId="18" fillId="0" borderId="40" xfId="0" applyNumberFormat="1" applyFont="1" applyBorder="1" applyAlignment="1">
      <alignment horizontal="center" vertical="center"/>
    </xf>
    <xf numFmtId="182" fontId="18" fillId="0" borderId="54" xfId="0" applyNumberFormat="1" applyFont="1" applyBorder="1" applyAlignment="1">
      <alignment horizontal="center" vertical="center"/>
    </xf>
    <xf numFmtId="16" fontId="18" fillId="0" borderId="35" xfId="0" applyNumberFormat="1" applyFont="1" applyBorder="1" applyAlignment="1" quotePrefix="1">
      <alignment horizontal="center" vertical="center"/>
    </xf>
    <xf numFmtId="16" fontId="18" fillId="0" borderId="40" xfId="0" applyNumberFormat="1" applyFont="1" applyBorder="1" applyAlignment="1" quotePrefix="1">
      <alignment horizontal="center" vertical="center"/>
    </xf>
    <xf numFmtId="0" fontId="18" fillId="0" borderId="48" xfId="0" applyFont="1" applyBorder="1" applyAlignment="1">
      <alignment vertical="center"/>
    </xf>
    <xf numFmtId="0" fontId="18" fillId="0" borderId="48" xfId="0" applyFont="1" applyBorder="1" applyAlignment="1">
      <alignment horizontal="right" vertical="center"/>
    </xf>
    <xf numFmtId="0" fontId="18" fillId="0" borderId="48" xfId="0" applyFont="1" applyBorder="1" applyAlignment="1" quotePrefix="1">
      <alignment vertical="center"/>
    </xf>
    <xf numFmtId="0" fontId="18" fillId="0" borderId="48" xfId="0" applyFont="1" applyBorder="1" applyAlignment="1" quotePrefix="1">
      <alignment horizontal="right" vertical="center"/>
    </xf>
    <xf numFmtId="16" fontId="26" fillId="0" borderId="0" xfId="0" applyNumberFormat="1" applyFont="1" applyAlignment="1">
      <alignment vertical="center"/>
    </xf>
    <xf numFmtId="183" fontId="18" fillId="0" borderId="39" xfId="0" applyNumberFormat="1" applyFont="1" applyBorder="1" applyAlignment="1">
      <alignment horizontal="center" vertical="center"/>
    </xf>
    <xf numFmtId="182" fontId="13" fillId="0" borderId="39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vertical="center"/>
    </xf>
    <xf numFmtId="16" fontId="42" fillId="0" borderId="39" xfId="0" applyNumberFormat="1" applyFont="1" applyBorder="1" applyAlignment="1" quotePrefix="1">
      <alignment horizontal="center" vertical="center"/>
    </xf>
    <xf numFmtId="183" fontId="13" fillId="0" borderId="38" xfId="0" applyNumberFormat="1" applyFont="1" applyBorder="1" applyAlignment="1">
      <alignment horizontal="center" vertical="center"/>
    </xf>
    <xf numFmtId="183" fontId="18" fillId="0" borderId="38" xfId="0" applyNumberFormat="1" applyFont="1" applyBorder="1" applyAlignment="1">
      <alignment horizontal="center" vertical="center"/>
    </xf>
    <xf numFmtId="182" fontId="13" fillId="0" borderId="0" xfId="0" applyNumberFormat="1" applyFont="1" applyAlignment="1">
      <alignment horizontal="center" vertical="center"/>
    </xf>
    <xf numFmtId="16" fontId="18" fillId="0" borderId="0" xfId="0" applyNumberFormat="1" applyFont="1" applyAlignment="1" quotePrefix="1">
      <alignment horizontal="center" vertical="center"/>
    </xf>
    <xf numFmtId="0" fontId="99" fillId="33" borderId="32" xfId="0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5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20" fontId="13" fillId="0" borderId="4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" fontId="13" fillId="0" borderId="65" xfId="0" applyNumberFormat="1" applyFont="1" applyBorder="1" applyAlignment="1" quotePrefix="1">
      <alignment horizontal="center" vertical="center"/>
    </xf>
    <xf numFmtId="16" fontId="13" fillId="0" borderId="23" xfId="0" applyNumberFormat="1" applyFont="1" applyBorder="1" applyAlignment="1">
      <alignment horizontal="center" vertical="center"/>
    </xf>
    <xf numFmtId="16" fontId="13" fillId="0" borderId="24" xfId="0" applyNumberFormat="1" applyFont="1" applyBorder="1" applyAlignment="1">
      <alignment horizontal="center" vertical="center"/>
    </xf>
    <xf numFmtId="16" fontId="13" fillId="0" borderId="25" xfId="0" applyNumberFormat="1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16" fontId="13" fillId="32" borderId="65" xfId="0" applyNumberFormat="1" applyFont="1" applyFill="1" applyBorder="1" applyAlignment="1" quotePrefix="1">
      <alignment horizontal="center" vertical="center"/>
    </xf>
    <xf numFmtId="16" fontId="18" fillId="0" borderId="23" xfId="0" applyNumberFormat="1" applyFont="1" applyBorder="1" applyAlignment="1">
      <alignment horizontal="center" vertical="center"/>
    </xf>
    <xf numFmtId="182" fontId="18" fillId="32" borderId="54" xfId="0" applyNumberFormat="1" applyFont="1" applyFill="1" applyBorder="1" applyAlignment="1">
      <alignment horizontal="center" vertical="center"/>
    </xf>
    <xf numFmtId="16" fontId="43" fillId="32" borderId="23" xfId="0" applyNumberFormat="1" applyFont="1" applyFill="1" applyBorder="1" applyAlignment="1">
      <alignment horizontal="center" vertical="center"/>
    </xf>
    <xf numFmtId="16" fontId="18" fillId="32" borderId="25" xfId="0" applyNumberFormat="1" applyFont="1" applyFill="1" applyBorder="1" applyAlignment="1">
      <alignment horizontal="center" vertical="center"/>
    </xf>
    <xf numFmtId="0" fontId="13" fillId="0" borderId="48" xfId="0" applyFont="1" applyBorder="1" applyAlignment="1">
      <alignment horizontal="right" vertical="center"/>
    </xf>
    <xf numFmtId="0" fontId="13" fillId="0" borderId="48" xfId="0" applyFont="1" applyBorder="1" applyAlignment="1" quotePrefix="1">
      <alignment horizontal="left" vertical="center"/>
    </xf>
    <xf numFmtId="183" fontId="13" fillId="0" borderId="47" xfId="0" applyNumberFormat="1" applyFont="1" applyBorder="1" applyAlignment="1">
      <alignment horizontal="center" vertical="center"/>
    </xf>
    <xf numFmtId="16" fontId="18" fillId="0" borderId="65" xfId="0" applyNumberFormat="1" applyFont="1" applyBorder="1" applyAlignment="1" quotePrefix="1">
      <alignment horizontal="center" vertical="center"/>
    </xf>
    <xf numFmtId="16" fontId="18" fillId="0" borderId="2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18" fillId="0" borderId="39" xfId="0" applyFont="1" applyBorder="1" applyAlignment="1" quotePrefix="1">
      <alignment horizontal="left" vertical="center"/>
    </xf>
    <xf numFmtId="182" fontId="18" fillId="0" borderId="39" xfId="0" applyNumberFormat="1" applyFont="1" applyBorder="1" applyAlignment="1">
      <alignment horizontal="center" vertical="center"/>
    </xf>
    <xf numFmtId="16" fontId="18" fillId="0" borderId="0" xfId="0" applyNumberFormat="1" applyFont="1" applyAlignment="1">
      <alignment horizontal="center" vertical="center"/>
    </xf>
    <xf numFmtId="16" fontId="18" fillId="0" borderId="39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 quotePrefix="1">
      <alignment horizontal="right" vertical="center"/>
    </xf>
    <xf numFmtId="0" fontId="3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3" fillId="32" borderId="0" xfId="0" applyFont="1" applyFill="1" applyAlignment="1">
      <alignment vertical="center"/>
    </xf>
    <xf numFmtId="16" fontId="13" fillId="32" borderId="0" xfId="0" applyNumberFormat="1" applyFont="1" applyFill="1" applyAlignment="1">
      <alignment horizontal="center" vertical="center"/>
    </xf>
    <xf numFmtId="0" fontId="13" fillId="0" borderId="39" xfId="0" applyFont="1" applyBorder="1" applyAlignment="1">
      <alignment horizontal="left" vertical="center"/>
    </xf>
    <xf numFmtId="0" fontId="13" fillId="0" borderId="45" xfId="0" applyFont="1" applyBorder="1" applyAlignment="1">
      <alignment horizontal="centerContinuous" vertical="center"/>
    </xf>
    <xf numFmtId="0" fontId="13" fillId="0" borderId="48" xfId="0" applyFont="1" applyBorder="1" applyAlignment="1" quotePrefix="1">
      <alignment vertical="center"/>
    </xf>
    <xf numFmtId="0" fontId="1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vertical="center"/>
    </xf>
    <xf numFmtId="0" fontId="43" fillId="0" borderId="48" xfId="0" applyFont="1" applyBorder="1" applyAlignment="1">
      <alignment vertical="center"/>
    </xf>
    <xf numFmtId="0" fontId="43" fillId="0" borderId="48" xfId="0" applyFont="1" applyBorder="1" applyAlignment="1">
      <alignment horizontal="left" vertical="center"/>
    </xf>
    <xf numFmtId="16" fontId="43" fillId="0" borderId="3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59" xfId="0" applyFont="1" applyBorder="1" applyAlignment="1">
      <alignment vertical="center"/>
    </xf>
    <xf numFmtId="183" fontId="13" fillId="0" borderId="59" xfId="0" applyNumberFormat="1" applyFont="1" applyBorder="1" applyAlignment="1">
      <alignment horizontal="center" vertical="center"/>
    </xf>
    <xf numFmtId="16" fontId="13" fillId="0" borderId="65" xfId="0" applyNumberFormat="1" applyFont="1" applyBorder="1" applyAlignment="1">
      <alignment horizontal="center" vertical="center"/>
    </xf>
    <xf numFmtId="16" fontId="39" fillId="0" borderId="51" xfId="0" applyNumberFormat="1" applyFont="1" applyBorder="1" applyAlignment="1">
      <alignment horizontal="center" vertical="center"/>
    </xf>
    <xf numFmtId="16" fontId="18" fillId="0" borderId="51" xfId="0" applyNumberFormat="1" applyFont="1" applyBorder="1" applyAlignment="1" quotePrefix="1">
      <alignment horizontal="center" vertical="center"/>
    </xf>
    <xf numFmtId="0" fontId="39" fillId="0" borderId="0" xfId="0" applyFont="1" applyAlignment="1">
      <alignment vertical="center"/>
    </xf>
    <xf numFmtId="0" fontId="19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16" fontId="21" fillId="0" borderId="0" xfId="0" applyNumberFormat="1" applyFont="1" applyAlignment="1">
      <alignment vertical="center"/>
    </xf>
    <xf numFmtId="0" fontId="13" fillId="0" borderId="47" xfId="0" applyFont="1" applyBorder="1" applyAlignment="1">
      <alignment horizontal="center" vertical="center"/>
    </xf>
    <xf numFmtId="16" fontId="43" fillId="0" borderId="49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Continuous" vertical="center"/>
    </xf>
    <xf numFmtId="16" fontId="13" fillId="0" borderId="24" xfId="0" applyNumberFormat="1" applyFont="1" applyBorder="1" applyAlignment="1" quotePrefix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3" fontId="13" fillId="0" borderId="47" xfId="0" applyNumberFormat="1" applyFont="1" applyBorder="1" applyAlignment="1">
      <alignment horizontal="centerContinuous" vertical="center"/>
    </xf>
    <xf numFmtId="183" fontId="13" fillId="0" borderId="47" xfId="0" applyNumberFormat="1" applyFont="1" applyBorder="1" applyAlignment="1" quotePrefix="1">
      <alignment horizontal="centerContinuous"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16" fontId="13" fillId="36" borderId="65" xfId="0" applyNumberFormat="1" applyFont="1" applyFill="1" applyBorder="1" applyAlignment="1">
      <alignment horizontal="center" vertical="center"/>
    </xf>
    <xf numFmtId="16" fontId="13" fillId="36" borderId="34" xfId="0" applyNumberFormat="1" applyFont="1" applyFill="1" applyBorder="1" applyAlignment="1">
      <alignment horizontal="center" vertical="center"/>
    </xf>
    <xf numFmtId="16" fontId="13" fillId="36" borderId="34" xfId="0" applyNumberFormat="1" applyFont="1" applyFill="1" applyBorder="1" applyAlignment="1" quotePrefix="1">
      <alignment horizontal="center" vertical="center"/>
    </xf>
    <xf numFmtId="16" fontId="13" fillId="0" borderId="39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right" vertical="center"/>
    </xf>
    <xf numFmtId="0" fontId="92" fillId="0" borderId="0" xfId="0" applyFont="1" applyAlignment="1">
      <alignment vertical="center"/>
    </xf>
    <xf numFmtId="0" fontId="13" fillId="0" borderId="24" xfId="0" applyFont="1" applyBorder="1" applyAlignment="1" quotePrefix="1">
      <alignment vertical="center"/>
    </xf>
    <xf numFmtId="14" fontId="13" fillId="0" borderId="0" xfId="0" applyNumberFormat="1" applyFont="1" applyAlignment="1" quotePrefix="1">
      <alignment vertical="center"/>
    </xf>
    <xf numFmtId="16" fontId="2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0" fillId="0" borderId="0" xfId="0" applyFont="1" applyAlignment="1" quotePrefix="1">
      <alignment horizontal="right" vertical="center"/>
    </xf>
    <xf numFmtId="16" fontId="13" fillId="0" borderId="0" xfId="0" applyNumberFormat="1" applyFont="1" applyAlignment="1">
      <alignment horizontal="center" vertical="center"/>
    </xf>
    <xf numFmtId="0" fontId="101" fillId="33" borderId="3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16" fontId="13" fillId="0" borderId="48" xfId="0" applyNumberFormat="1" applyFont="1" applyBorder="1" applyAlignment="1">
      <alignment vertical="center"/>
    </xf>
    <xf numFmtId="16" fontId="13" fillId="0" borderId="59" xfId="0" applyNumberFormat="1" applyFont="1" applyBorder="1" applyAlignment="1" quotePrefix="1">
      <alignment horizontal="center" vertical="center"/>
    </xf>
    <xf numFmtId="16" fontId="39" fillId="0" borderId="0" xfId="0" applyNumberFormat="1" applyFont="1" applyAlignment="1">
      <alignment horizontal="center" vertical="center"/>
    </xf>
    <xf numFmtId="16" fontId="3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16" fontId="18" fillId="0" borderId="0" xfId="0" applyNumberFormat="1" applyFont="1" applyAlignment="1" quotePrefix="1">
      <alignment horizontal="center" vertical="center"/>
    </xf>
    <xf numFmtId="0" fontId="96" fillId="35" borderId="32" xfId="0" applyFont="1" applyFill="1" applyBorder="1" applyAlignment="1">
      <alignment vertical="center"/>
    </xf>
    <xf numFmtId="0" fontId="49" fillId="33" borderId="38" xfId="0" applyFont="1" applyFill="1" applyBorder="1" applyAlignment="1">
      <alignment vertical="center"/>
    </xf>
    <xf numFmtId="0" fontId="96" fillId="35" borderId="38" xfId="0" applyFont="1" applyFill="1" applyBorder="1" applyAlignment="1">
      <alignment vertical="center"/>
    </xf>
    <xf numFmtId="0" fontId="13" fillId="32" borderId="0" xfId="0" applyFont="1" applyFill="1" applyAlignment="1">
      <alignment vertical="center"/>
    </xf>
    <xf numFmtId="0" fontId="19" fillId="32" borderId="0" xfId="0" applyFont="1" applyFill="1" applyAlignment="1">
      <alignment vertical="center"/>
    </xf>
    <xf numFmtId="0" fontId="102" fillId="0" borderId="0" xfId="0" applyFont="1" applyAlignment="1">
      <alignment vertical="center"/>
    </xf>
    <xf numFmtId="0" fontId="9" fillId="0" borderId="39" xfId="0" applyFont="1" applyBorder="1" applyAlignment="1">
      <alignment horizontal="centerContinuous" vertical="center"/>
    </xf>
    <xf numFmtId="0" fontId="115" fillId="32" borderId="0" xfId="0" applyFont="1" applyFill="1" applyAlignment="1" quotePrefix="1">
      <alignment vertical="center"/>
    </xf>
    <xf numFmtId="0" fontId="115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13" fillId="0" borderId="51" xfId="0" applyFont="1" applyBorder="1" applyAlignment="1">
      <alignment horizontal="center" vertical="center"/>
    </xf>
    <xf numFmtId="16" fontId="13" fillId="0" borderId="51" xfId="0" applyNumberFormat="1" applyFont="1" applyBorder="1" applyAlignment="1" quotePrefix="1">
      <alignment horizontal="center" vertical="center"/>
    </xf>
    <xf numFmtId="0" fontId="13" fillId="0" borderId="39" xfId="0" applyFont="1" applyBorder="1" applyAlignment="1" quotePrefix="1">
      <alignment horizontal="right" vertical="center"/>
    </xf>
    <xf numFmtId="0" fontId="115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14" fillId="0" borderId="0" xfId="0" applyFont="1" applyAlignment="1">
      <alignment vertical="center"/>
    </xf>
    <xf numFmtId="0" fontId="114" fillId="0" borderId="0" xfId="0" applyFont="1" applyAlignment="1">
      <alignment horizontal="centerContinuous" vertical="center"/>
    </xf>
    <xf numFmtId="16" fontId="13" fillId="33" borderId="32" xfId="0" applyNumberFormat="1" applyFont="1" applyFill="1" applyBorder="1" applyAlignment="1" quotePrefix="1">
      <alignment horizontal="center" vertical="center"/>
    </xf>
    <xf numFmtId="0" fontId="48" fillId="33" borderId="38" xfId="0" applyFont="1" applyFill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16" fontId="13" fillId="0" borderId="1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6" fontId="13" fillId="0" borderId="13" xfId="0" applyNumberFormat="1" applyFont="1" applyBorder="1" applyAlignment="1">
      <alignment horizontal="center" vertical="center"/>
    </xf>
    <xf numFmtId="183" fontId="13" fillId="0" borderId="0" xfId="0" applyNumberFormat="1" applyFont="1" applyAlignment="1">
      <alignment horizontal="center" vertical="center"/>
    </xf>
    <xf numFmtId="16" fontId="18" fillId="0" borderId="0" xfId="0" applyNumberFormat="1" applyFont="1" applyAlignment="1">
      <alignment horizontal="center" vertical="center"/>
    </xf>
    <xf numFmtId="0" fontId="48" fillId="33" borderId="32" xfId="0" applyFont="1" applyFill="1" applyBorder="1" applyAlignment="1">
      <alignment vertical="center"/>
    </xf>
    <xf numFmtId="16" fontId="13" fillId="32" borderId="51" xfId="0" applyNumberFormat="1" applyFont="1" applyFill="1" applyBorder="1" applyAlignment="1" quotePrefix="1">
      <alignment horizontal="center" vertical="center"/>
    </xf>
    <xf numFmtId="0" fontId="47" fillId="33" borderId="38" xfId="0" applyFont="1" applyFill="1" applyBorder="1" applyAlignment="1">
      <alignment vertical="center"/>
    </xf>
    <xf numFmtId="16" fontId="13" fillId="32" borderId="54" xfId="0" applyNumberFormat="1" applyFont="1" applyFill="1" applyBorder="1" applyAlignment="1">
      <alignment horizontal="center" vertical="center"/>
    </xf>
    <xf numFmtId="16" fontId="13" fillId="32" borderId="35" xfId="0" applyNumberFormat="1" applyFont="1" applyFill="1" applyBorder="1" applyAlignment="1">
      <alignment horizontal="center" vertical="center"/>
    </xf>
    <xf numFmtId="16" fontId="13" fillId="0" borderId="51" xfId="0" applyNumberFormat="1" applyFont="1" applyBorder="1" applyAlignment="1" quotePrefix="1">
      <alignment horizontal="center" vertical="center"/>
    </xf>
    <xf numFmtId="0" fontId="199" fillId="0" borderId="0" xfId="0" applyFont="1" applyAlignment="1">
      <alignment vertical="center"/>
    </xf>
    <xf numFmtId="0" fontId="44" fillId="32" borderId="0" xfId="0" applyFont="1" applyFill="1" applyAlignment="1">
      <alignment vertical="center"/>
    </xf>
    <xf numFmtId="16" fontId="44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/>
    </xf>
    <xf numFmtId="16" fontId="44" fillId="0" borderId="31" xfId="0" applyNumberFormat="1" applyFont="1" applyBorder="1" applyAlignment="1">
      <alignment horizontal="center" vertical="center"/>
    </xf>
    <xf numFmtId="0" fontId="43" fillId="0" borderId="48" xfId="0" applyFont="1" applyBorder="1" applyAlignment="1">
      <alignment horizontal="right" vertical="center"/>
    </xf>
    <xf numFmtId="183" fontId="43" fillId="0" borderId="40" xfId="0" applyNumberFormat="1" applyFont="1" applyBorder="1" applyAlignment="1">
      <alignment horizontal="center" vertical="center"/>
    </xf>
    <xf numFmtId="16" fontId="43" fillId="0" borderId="47" xfId="0" applyNumberFormat="1" applyFont="1" applyBorder="1" applyAlignment="1" quotePrefix="1">
      <alignment horizontal="center" vertical="center"/>
    </xf>
    <xf numFmtId="16" fontId="112" fillId="0" borderId="0" xfId="0" applyNumberFormat="1" applyFont="1" applyAlignment="1">
      <alignment horizontal="center" vertical="center"/>
    </xf>
    <xf numFmtId="0" fontId="39" fillId="0" borderId="48" xfId="0" applyFont="1" applyBorder="1" applyAlignment="1">
      <alignment horizontal="left" vertical="center"/>
    </xf>
    <xf numFmtId="0" fontId="35" fillId="0" borderId="48" xfId="0" applyFont="1" applyBorder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 quotePrefix="1">
      <alignment horizontal="right" vertical="center"/>
    </xf>
    <xf numFmtId="0" fontId="95" fillId="0" borderId="0" xfId="0" applyFont="1" applyAlignment="1">
      <alignment horizontal="left" vertical="center"/>
    </xf>
    <xf numFmtId="183" fontId="95" fillId="32" borderId="0" xfId="0" applyNumberFormat="1" applyFont="1" applyFill="1" applyAlignment="1">
      <alignment horizontal="center" vertical="center"/>
    </xf>
    <xf numFmtId="0" fontId="18" fillId="32" borderId="0" xfId="0" applyFont="1" applyFill="1" applyAlignment="1">
      <alignment vertical="center"/>
    </xf>
    <xf numFmtId="0" fontId="13" fillId="37" borderId="32" xfId="0" applyFont="1" applyFill="1" applyBorder="1" applyAlignment="1">
      <alignment vertical="center"/>
    </xf>
    <xf numFmtId="0" fontId="13" fillId="37" borderId="38" xfId="0" applyFont="1" applyFill="1" applyBorder="1" applyAlignment="1">
      <alignment vertical="center"/>
    </xf>
    <xf numFmtId="0" fontId="13" fillId="0" borderId="65" xfId="0" applyFont="1" applyBorder="1" applyAlignment="1">
      <alignment horizontal="center" vertical="center"/>
    </xf>
    <xf numFmtId="0" fontId="13" fillId="32" borderId="14" xfId="0" applyFont="1" applyFill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5" fillId="0" borderId="0" xfId="0" applyFont="1" applyAlignment="1" quotePrefix="1">
      <alignment horizontal="right" vertical="center"/>
    </xf>
    <xf numFmtId="0" fontId="7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" fillId="32" borderId="0" xfId="0" applyFont="1" applyFill="1" applyAlignment="1">
      <alignment vertical="center"/>
    </xf>
    <xf numFmtId="0" fontId="74" fillId="0" borderId="0" xfId="0" applyFont="1" applyAlignment="1">
      <alignment vertical="center"/>
    </xf>
    <xf numFmtId="16" fontId="117" fillId="33" borderId="60" xfId="0" applyNumberFormat="1" applyFont="1" applyFill="1" applyBorder="1" applyAlignment="1" quotePrefix="1">
      <alignment horizontal="right" vertical="center"/>
    </xf>
    <xf numFmtId="0" fontId="5" fillId="32" borderId="0" xfId="0" applyFont="1" applyFill="1" applyAlignment="1">
      <alignment vertical="center"/>
    </xf>
    <xf numFmtId="0" fontId="12" fillId="32" borderId="0" xfId="0" applyFont="1" applyFill="1" applyAlignment="1">
      <alignment horizontal="left" vertical="center"/>
    </xf>
    <xf numFmtId="0" fontId="14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centerContinuous" vertical="center"/>
    </xf>
    <xf numFmtId="15" fontId="13" fillId="32" borderId="0" xfId="0" applyNumberFormat="1" applyFont="1" applyFill="1" applyAlignment="1">
      <alignment horizontal="center" vertical="center"/>
    </xf>
    <xf numFmtId="0" fontId="7" fillId="32" borderId="0" xfId="0" applyFont="1" applyFill="1" applyAlignment="1">
      <alignment horizontal="centerContinuous" vertical="center"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Continuous" vertical="center"/>
    </xf>
    <xf numFmtId="0" fontId="9" fillId="32" borderId="0" xfId="0" applyFont="1" applyFill="1" applyAlignment="1">
      <alignment vertical="center"/>
    </xf>
    <xf numFmtId="0" fontId="9" fillId="32" borderId="0" xfId="0" applyFont="1" applyFill="1" applyAlignment="1">
      <alignment horizontal="centerContinuous" vertical="center"/>
    </xf>
    <xf numFmtId="0" fontId="200" fillId="32" borderId="0" xfId="0" applyFont="1" applyFill="1" applyAlignment="1">
      <alignment vertical="center"/>
    </xf>
    <xf numFmtId="0" fontId="59" fillId="32" borderId="0" xfId="0" applyFont="1" applyFill="1" applyAlignment="1">
      <alignment vertical="center"/>
    </xf>
    <xf numFmtId="0" fontId="61" fillId="38" borderId="66" xfId="0" applyFont="1" applyFill="1" applyBorder="1" applyAlignment="1">
      <alignment vertical="center"/>
    </xf>
    <xf numFmtId="0" fontId="61" fillId="38" borderId="19" xfId="0" applyFont="1" applyFill="1" applyBorder="1" applyAlignment="1">
      <alignment vertical="center"/>
    </xf>
    <xf numFmtId="16" fontId="56" fillId="32" borderId="0" xfId="0" applyNumberFormat="1" applyFont="1" applyFill="1" applyAlignment="1">
      <alignment horizontal="center" vertical="center"/>
    </xf>
    <xf numFmtId="0" fontId="57" fillId="32" borderId="0" xfId="0" applyFont="1" applyFill="1" applyAlignment="1">
      <alignment vertical="center"/>
    </xf>
    <xf numFmtId="0" fontId="14" fillId="32" borderId="67" xfId="0" applyFont="1" applyFill="1" applyBorder="1" applyAlignment="1">
      <alignment vertical="center"/>
    </xf>
    <xf numFmtId="0" fontId="14" fillId="32" borderId="23" xfId="0" applyFont="1" applyFill="1" applyBorder="1" applyAlignment="1">
      <alignment vertical="center"/>
    </xf>
    <xf numFmtId="0" fontId="14" fillId="32" borderId="23" xfId="0" applyFont="1" applyFill="1" applyBorder="1" applyAlignment="1">
      <alignment horizontal="center" vertical="center" wrapText="1"/>
    </xf>
    <xf numFmtId="0" fontId="14" fillId="32" borderId="25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14" fillId="32" borderId="23" xfId="0" applyFont="1" applyFill="1" applyBorder="1" applyAlignment="1">
      <alignment horizontal="center" vertical="center"/>
    </xf>
    <xf numFmtId="0" fontId="14" fillId="32" borderId="25" xfId="0" applyFont="1" applyFill="1" applyBorder="1" applyAlignment="1">
      <alignment horizontal="center" vertical="center"/>
    </xf>
    <xf numFmtId="49" fontId="14" fillId="32" borderId="23" xfId="0" applyNumberFormat="1" applyFont="1" applyFill="1" applyBorder="1" applyAlignment="1">
      <alignment horizontal="right" vertical="center"/>
    </xf>
    <xf numFmtId="0" fontId="14" fillId="32" borderId="23" xfId="0" applyFont="1" applyFill="1" applyBorder="1" applyAlignment="1">
      <alignment horizontal="left" vertical="center"/>
    </xf>
    <xf numFmtId="16" fontId="14" fillId="32" borderId="23" xfId="0" applyNumberFormat="1" applyFont="1" applyFill="1" applyBorder="1" applyAlignment="1">
      <alignment horizontal="center" vertical="center"/>
    </xf>
    <xf numFmtId="16" fontId="14" fillId="32" borderId="25" xfId="0" applyNumberFormat="1" applyFont="1" applyFill="1" applyBorder="1" applyAlignment="1">
      <alignment horizontal="center" vertical="center"/>
    </xf>
    <xf numFmtId="16" fontId="14" fillId="32" borderId="0" xfId="0" applyNumberFormat="1" applyFont="1" applyFill="1" applyAlignment="1">
      <alignment vertical="center"/>
    </xf>
    <xf numFmtId="188" fontId="6" fillId="32" borderId="0" xfId="0" applyNumberFormat="1" applyFont="1" applyFill="1" applyAlignment="1">
      <alignment horizontal="center" vertical="center"/>
    </xf>
    <xf numFmtId="16" fontId="92" fillId="32" borderId="0" xfId="0" applyNumberFormat="1" applyFont="1" applyFill="1" applyAlignment="1">
      <alignment horizontal="center" vertical="center"/>
    </xf>
    <xf numFmtId="0" fontId="14" fillId="32" borderId="10" xfId="0" applyFont="1" applyFill="1" applyBorder="1" applyAlignment="1">
      <alignment vertical="center"/>
    </xf>
    <xf numFmtId="49" fontId="14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horizontal="left" vertical="center"/>
    </xf>
    <xf numFmtId="16" fontId="6" fillId="32" borderId="0" xfId="0" applyNumberFormat="1" applyFont="1" applyFill="1" applyAlignment="1">
      <alignment vertical="center"/>
    </xf>
    <xf numFmtId="0" fontId="56" fillId="32" borderId="0" xfId="0" applyFont="1" applyFill="1" applyAlignment="1">
      <alignment vertical="center"/>
    </xf>
    <xf numFmtId="0" fontId="64" fillId="32" borderId="0" xfId="0" applyFont="1" applyFill="1" applyAlignment="1">
      <alignment vertical="center"/>
    </xf>
    <xf numFmtId="0" fontId="58" fillId="32" borderId="0" xfId="0" applyFont="1" applyFill="1" applyAlignment="1">
      <alignment vertical="center"/>
    </xf>
    <xf numFmtId="0" fontId="58" fillId="32" borderId="0" xfId="0" applyFont="1" applyFill="1" applyAlignment="1">
      <alignment horizontal="right" vertical="center"/>
    </xf>
    <xf numFmtId="0" fontId="58" fillId="32" borderId="0" xfId="0" applyFont="1" applyFill="1" applyAlignment="1">
      <alignment horizontal="left" vertical="center"/>
    </xf>
    <xf numFmtId="188" fontId="58" fillId="32" borderId="0" xfId="0" applyNumberFormat="1" applyFont="1" applyFill="1" applyAlignment="1">
      <alignment horizontal="center" vertical="center"/>
    </xf>
    <xf numFmtId="16" fontId="58" fillId="32" borderId="0" xfId="0" applyNumberFormat="1" applyFont="1" applyFill="1" applyAlignment="1">
      <alignment horizontal="center" vertical="center"/>
    </xf>
    <xf numFmtId="0" fontId="93" fillId="32" borderId="0" xfId="0" applyFont="1" applyFill="1" applyAlignment="1">
      <alignment vertical="center"/>
    </xf>
    <xf numFmtId="0" fontId="60" fillId="32" borderId="0" xfId="0" applyFont="1" applyFill="1" applyAlignment="1">
      <alignment vertical="center"/>
    </xf>
    <xf numFmtId="0" fontId="56" fillId="32" borderId="0" xfId="0" applyFont="1" applyFill="1" applyAlignment="1">
      <alignment horizontal="centerContinuous" vertical="center"/>
    </xf>
    <xf numFmtId="0" fontId="36" fillId="32" borderId="0" xfId="0" applyFont="1" applyFill="1" applyAlignment="1">
      <alignment vertical="center"/>
    </xf>
    <xf numFmtId="0" fontId="14" fillId="32" borderId="0" xfId="0" applyFont="1" applyFill="1" applyAlignment="1">
      <alignment horizontal="center" vertical="center"/>
    </xf>
    <xf numFmtId="0" fontId="14" fillId="32" borderId="68" xfId="0" applyFont="1" applyFill="1" applyBorder="1" applyAlignment="1">
      <alignment vertical="center"/>
    </xf>
    <xf numFmtId="16" fontId="14" fillId="32" borderId="0" xfId="0" applyNumberFormat="1" applyFont="1" applyFill="1" applyAlignment="1">
      <alignment horizontal="center" vertical="center"/>
    </xf>
    <xf numFmtId="16" fontId="6" fillId="32" borderId="0" xfId="0" applyNumberFormat="1" applyFont="1" applyFill="1" applyAlignment="1">
      <alignment horizontal="center" vertical="center"/>
    </xf>
    <xf numFmtId="0" fontId="61" fillId="39" borderId="24" xfId="0" applyFont="1" applyFill="1" applyBorder="1" applyAlignment="1">
      <alignment vertical="center"/>
    </xf>
    <xf numFmtId="0" fontId="105" fillId="39" borderId="24" xfId="0" applyFont="1" applyFill="1" applyBorder="1" applyAlignment="1">
      <alignment vertical="center"/>
    </xf>
    <xf numFmtId="0" fontId="104" fillId="39" borderId="24" xfId="0" applyFont="1" applyFill="1" applyBorder="1" applyAlignment="1">
      <alignment vertical="center"/>
    </xf>
    <xf numFmtId="0" fontId="106" fillId="39" borderId="24" xfId="0" applyFont="1" applyFill="1" applyBorder="1" applyAlignment="1">
      <alignment vertical="center"/>
    </xf>
    <xf numFmtId="0" fontId="61" fillId="38" borderId="20" xfId="0" applyFont="1" applyFill="1" applyBorder="1" applyAlignment="1">
      <alignment vertical="center"/>
    </xf>
    <xf numFmtId="0" fontId="61" fillId="32" borderId="14" xfId="0" applyFont="1" applyFill="1" applyBorder="1" applyAlignment="1">
      <alignment vertical="center"/>
    </xf>
    <xf numFmtId="16" fontId="62" fillId="32" borderId="0" xfId="0" applyNumberFormat="1" applyFont="1" applyFill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 horizontal="center" vertical="center"/>
    </xf>
    <xf numFmtId="16" fontId="14" fillId="32" borderId="24" xfId="0" applyNumberFormat="1" applyFont="1" applyFill="1" applyBorder="1" applyAlignment="1">
      <alignment horizontal="center" vertical="center"/>
    </xf>
    <xf numFmtId="16" fontId="14" fillId="32" borderId="14" xfId="0" applyNumberFormat="1" applyFont="1" applyFill="1" applyBorder="1" applyAlignment="1">
      <alignment horizontal="center" vertical="center"/>
    </xf>
    <xf numFmtId="16" fontId="62" fillId="32" borderId="14" xfId="0" applyNumberFormat="1" applyFont="1" applyFill="1" applyBorder="1" applyAlignment="1">
      <alignment horizontal="center" vertical="center"/>
    </xf>
    <xf numFmtId="0" fontId="12" fillId="32" borderId="0" xfId="0" applyFont="1" applyFill="1" applyAlignment="1" quotePrefix="1">
      <alignment vertical="center"/>
    </xf>
    <xf numFmtId="0" fontId="7" fillId="32" borderId="0" xfId="0" applyFont="1" applyFill="1" applyAlignment="1">
      <alignment horizontal="right" vertical="center"/>
    </xf>
    <xf numFmtId="188" fontId="7" fillId="32" borderId="0" xfId="0" applyNumberFormat="1" applyFont="1" applyFill="1" applyAlignment="1">
      <alignment horizontal="center" vertical="center"/>
    </xf>
    <xf numFmtId="16" fontId="7" fillId="32" borderId="0" xfId="0" applyNumberFormat="1" applyFont="1" applyFill="1" applyAlignment="1">
      <alignment horizontal="center" vertical="center"/>
    </xf>
    <xf numFmtId="0" fontId="14" fillId="32" borderId="24" xfId="0" applyFont="1" applyFill="1" applyBorder="1" applyAlignment="1">
      <alignment horizontal="center" vertical="center" wrapText="1"/>
    </xf>
    <xf numFmtId="16" fontId="113" fillId="32" borderId="23" xfId="0" applyNumberFormat="1" applyFont="1" applyFill="1" applyBorder="1" applyAlignment="1">
      <alignment horizontal="center" vertical="center"/>
    </xf>
    <xf numFmtId="16" fontId="113" fillId="32" borderId="24" xfId="0" applyNumberFormat="1" applyFont="1" applyFill="1" applyBorder="1" applyAlignment="1">
      <alignment horizontal="center" vertical="center"/>
    </xf>
    <xf numFmtId="0" fontId="75" fillId="32" borderId="0" xfId="0" applyFont="1" applyFill="1" applyAlignment="1">
      <alignment vertical="center"/>
    </xf>
    <xf numFmtId="0" fontId="14" fillId="32" borderId="0" xfId="0" applyFont="1" applyFill="1" applyAlignment="1" quotePrefix="1">
      <alignment vertical="center"/>
    </xf>
    <xf numFmtId="0" fontId="14" fillId="32" borderId="3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01" fillId="33" borderId="61" xfId="0" applyFont="1" applyFill="1" applyBorder="1" applyAlignment="1">
      <alignment horizontal="right" vertical="center"/>
    </xf>
    <xf numFmtId="0" fontId="59" fillId="32" borderId="0" xfId="0" applyFont="1" applyFill="1" applyAlignment="1">
      <alignment/>
    </xf>
    <xf numFmtId="0" fontId="58" fillId="32" borderId="0" xfId="0" applyFont="1" applyFill="1" applyAlignment="1">
      <alignment/>
    </xf>
    <xf numFmtId="0" fontId="58" fillId="32" borderId="0" xfId="0" applyFont="1" applyFill="1" applyAlignment="1">
      <alignment horizontal="right"/>
    </xf>
    <xf numFmtId="0" fontId="58" fillId="32" borderId="0" xfId="0" applyFont="1" applyFill="1" applyAlignment="1">
      <alignment horizontal="left"/>
    </xf>
    <xf numFmtId="188" fontId="58" fillId="32" borderId="0" xfId="0" applyNumberFormat="1" applyFont="1" applyFill="1" applyAlignment="1">
      <alignment horizontal="center"/>
    </xf>
    <xf numFmtId="16" fontId="58" fillId="32" borderId="0" xfId="0" applyNumberFormat="1" applyFont="1" applyFill="1" applyAlignment="1">
      <alignment horizontal="center"/>
    </xf>
    <xf numFmtId="0" fontId="57" fillId="32" borderId="0" xfId="0" applyFont="1" applyFill="1" applyBorder="1" applyAlignment="1">
      <alignment vertical="center"/>
    </xf>
    <xf numFmtId="0" fontId="36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5" fillId="32" borderId="0" xfId="0" applyFont="1" applyFill="1" applyBorder="1" applyAlignment="1">
      <alignment vertical="center"/>
    </xf>
    <xf numFmtId="16" fontId="113" fillId="32" borderId="0" xfId="0" applyNumberFormat="1" applyFont="1" applyFill="1" applyBorder="1" applyAlignment="1">
      <alignment horizontal="center" vertical="center"/>
    </xf>
    <xf numFmtId="0" fontId="64" fillId="32" borderId="0" xfId="0" applyFont="1" applyFill="1" applyBorder="1" applyAlignment="1">
      <alignment/>
    </xf>
    <xf numFmtId="16" fontId="58" fillId="32" borderId="0" xfId="0" applyNumberFormat="1" applyFont="1" applyFill="1" applyBorder="1" applyAlignment="1">
      <alignment horizontal="center" vertical="center"/>
    </xf>
    <xf numFmtId="49" fontId="14" fillId="32" borderId="39" xfId="0" applyNumberFormat="1" applyFont="1" applyFill="1" applyBorder="1" applyAlignment="1">
      <alignment horizontal="right" vertical="center"/>
    </xf>
    <xf numFmtId="16" fontId="14" fillId="32" borderId="39" xfId="0" applyNumberFormat="1" applyFont="1" applyFill="1" applyBorder="1" applyAlignment="1">
      <alignment horizontal="center" vertical="center"/>
    </xf>
    <xf numFmtId="16" fontId="113" fillId="32" borderId="39" xfId="0" applyNumberFormat="1" applyFont="1" applyFill="1" applyBorder="1" applyAlignment="1">
      <alignment horizontal="center" vertical="center"/>
    </xf>
    <xf numFmtId="0" fontId="13" fillId="37" borderId="32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" fontId="13" fillId="0" borderId="0" xfId="0" applyNumberFormat="1" applyFont="1" applyBorder="1" applyAlignment="1" quotePrefix="1">
      <alignment horizontal="center" vertical="center"/>
    </xf>
    <xf numFmtId="0" fontId="201" fillId="33" borderId="38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34" fillId="35" borderId="51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34" fillId="33" borderId="51" xfId="0" applyFont="1" applyFill="1" applyBorder="1" applyAlignment="1">
      <alignment vertical="center"/>
    </xf>
    <xf numFmtId="0" fontId="15" fillId="33" borderId="0" xfId="0" applyFont="1" applyFill="1" applyBorder="1" applyAlignment="1" quotePrefix="1">
      <alignment vertical="center"/>
    </xf>
    <xf numFmtId="0" fontId="48" fillId="33" borderId="0" xfId="0" applyFont="1" applyFill="1" applyBorder="1" applyAlignment="1">
      <alignment vertical="center"/>
    </xf>
    <xf numFmtId="16" fontId="13" fillId="33" borderId="0" xfId="0" applyNumberFormat="1" applyFont="1" applyFill="1" applyBorder="1" applyAlignment="1" quotePrefix="1">
      <alignment horizontal="center" vertical="center"/>
    </xf>
    <xf numFmtId="0" fontId="201" fillId="33" borderId="12" xfId="0" applyFont="1" applyFill="1" applyBorder="1" applyAlignment="1">
      <alignment horizontal="right" vertical="center"/>
    </xf>
    <xf numFmtId="0" fontId="202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18" fillId="0" borderId="0" xfId="0" applyFont="1" applyAlignment="1">
      <alignment horizontal="centerContinuous" vertical="center"/>
    </xf>
    <xf numFmtId="0" fontId="119" fillId="0" borderId="0" xfId="0" applyFont="1" applyAlignment="1">
      <alignment horizontal="centerContinuous" vertical="center"/>
    </xf>
    <xf numFmtId="0" fontId="119" fillId="0" borderId="0" xfId="0" applyFont="1" applyAlignment="1">
      <alignment vertical="center"/>
    </xf>
    <xf numFmtId="183" fontId="13" fillId="36" borderId="40" xfId="0" applyNumberFormat="1" applyFont="1" applyFill="1" applyBorder="1" applyAlignment="1">
      <alignment horizontal="center" vertical="center"/>
    </xf>
    <xf numFmtId="182" fontId="13" fillId="36" borderId="54" xfId="0" applyNumberFormat="1" applyFont="1" applyFill="1" applyBorder="1" applyAlignment="1">
      <alignment horizontal="center" vertical="center"/>
    </xf>
    <xf numFmtId="16" fontId="13" fillId="36" borderId="35" xfId="0" applyNumberFormat="1" applyFont="1" applyFill="1" applyBorder="1" applyAlignment="1" quotePrefix="1">
      <alignment horizontal="center" vertical="center"/>
    </xf>
    <xf numFmtId="16" fontId="13" fillId="36" borderId="40" xfId="0" applyNumberFormat="1" applyFont="1" applyFill="1" applyBorder="1" applyAlignment="1" quotePrefix="1">
      <alignment horizontal="center" vertical="center"/>
    </xf>
    <xf numFmtId="16" fontId="13" fillId="36" borderId="11" xfId="0" applyNumberFormat="1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horizontal="left" vertical="center"/>
    </xf>
    <xf numFmtId="16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20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0" fillId="0" borderId="0" xfId="0" applyFont="1" applyAlignment="1">
      <alignment horizontal="centerContinuous" vertical="center"/>
    </xf>
    <xf numFmtId="0" fontId="71" fillId="0" borderId="0" xfId="0" applyFont="1" applyAlignment="1">
      <alignment horizontal="centerContinuous" vertical="center"/>
    </xf>
    <xf numFmtId="0" fontId="71" fillId="0" borderId="0" xfId="0" applyFont="1" applyAlignment="1">
      <alignment vertical="center"/>
    </xf>
    <xf numFmtId="0" fontId="116" fillId="0" borderId="0" xfId="0" applyFont="1" applyAlignment="1" quotePrefix="1">
      <alignment horizontal="left" vertical="center"/>
    </xf>
    <xf numFmtId="0" fontId="116" fillId="0" borderId="0" xfId="0" applyFont="1" applyAlignment="1">
      <alignment horizontal="right" vertical="center"/>
    </xf>
    <xf numFmtId="0" fontId="116" fillId="0" borderId="0" xfId="0" applyFont="1" applyAlignment="1" quotePrefix="1">
      <alignment horizontal="right" vertical="center"/>
    </xf>
    <xf numFmtId="182" fontId="5" fillId="0" borderId="0" xfId="0" applyNumberFormat="1" applyFont="1" applyAlignment="1">
      <alignment horizontal="center" vertical="center"/>
    </xf>
    <xf numFmtId="0" fontId="13" fillId="0" borderId="0" xfId="0" applyFont="1" applyBorder="1" applyAlignment="1" quotePrefix="1">
      <alignment horizontal="right" vertical="center"/>
    </xf>
    <xf numFmtId="183" fontId="13" fillId="0" borderId="0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6" fontId="18" fillId="32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2" fillId="0" borderId="0" xfId="0" applyFont="1" applyAlignment="1">
      <alignment vertical="center"/>
    </xf>
    <xf numFmtId="0" fontId="123" fillId="0" borderId="0" xfId="0" applyFont="1" applyAlignment="1">
      <alignment vertical="center"/>
    </xf>
    <xf numFmtId="0" fontId="123" fillId="0" borderId="0" xfId="0" applyFont="1" applyAlignment="1">
      <alignment horizontal="right" vertical="center"/>
    </xf>
    <xf numFmtId="0" fontId="123" fillId="0" borderId="0" xfId="0" applyFont="1" applyAlignment="1" quotePrefix="1">
      <alignment horizontal="left" vertical="center"/>
    </xf>
    <xf numFmtId="183" fontId="116" fillId="0" borderId="0" xfId="0" applyNumberFormat="1" applyFont="1" applyAlignment="1" quotePrefix="1">
      <alignment horizontal="center" vertical="center"/>
    </xf>
    <xf numFmtId="183" fontId="116" fillId="0" borderId="0" xfId="0" applyNumberFormat="1" applyFont="1" applyAlignment="1">
      <alignment horizontal="center" vertical="center"/>
    </xf>
    <xf numFmtId="16" fontId="18" fillId="0" borderId="0" xfId="0" applyNumberFormat="1" applyFont="1" applyBorder="1" applyAlignment="1" quotePrefix="1">
      <alignment horizontal="center" vertical="center"/>
    </xf>
    <xf numFmtId="16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 quotePrefix="1">
      <alignment horizontal="left" vertical="center"/>
    </xf>
    <xf numFmtId="182" fontId="18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6" fontId="117" fillId="33" borderId="32" xfId="0" applyNumberFormat="1" applyFont="1" applyFill="1" applyBorder="1" applyAlignment="1" quotePrefix="1">
      <alignment horizontal="right" vertical="center"/>
    </xf>
    <xf numFmtId="0" fontId="117" fillId="33" borderId="32" xfId="0" applyFont="1" applyFill="1" applyBorder="1" applyAlignment="1">
      <alignment vertical="center"/>
    </xf>
    <xf numFmtId="16" fontId="63" fillId="33" borderId="32" xfId="0" applyNumberFormat="1" applyFont="1" applyFill="1" applyBorder="1" applyAlignment="1" quotePrefix="1">
      <alignment horizontal="center" vertical="center"/>
    </xf>
    <xf numFmtId="0" fontId="124" fillId="37" borderId="60" xfId="0" applyFont="1" applyFill="1" applyBorder="1" applyAlignment="1">
      <alignment vertical="center"/>
    </xf>
    <xf numFmtId="0" fontId="201" fillId="33" borderId="38" xfId="0" applyFont="1" applyFill="1" applyBorder="1" applyAlignment="1">
      <alignment vertical="center"/>
    </xf>
    <xf numFmtId="0" fontId="124" fillId="37" borderId="61" xfId="0" applyFont="1" applyFill="1" applyBorder="1" applyAlignment="1">
      <alignment vertical="center"/>
    </xf>
    <xf numFmtId="0" fontId="119" fillId="0" borderId="0" xfId="0" applyFont="1" applyAlignment="1">
      <alignment horizontal="left" vertical="center"/>
    </xf>
    <xf numFmtId="0" fontId="125" fillId="0" borderId="0" xfId="0" applyFont="1" applyAlignment="1">
      <alignment horizontal="left" vertical="center"/>
    </xf>
    <xf numFmtId="0" fontId="125" fillId="0" borderId="0" xfId="0" applyFont="1" applyAlignment="1">
      <alignment horizontal="centerContinuous" vertical="center"/>
    </xf>
    <xf numFmtId="0" fontId="125" fillId="0" borderId="0" xfId="0" applyFont="1" applyAlignment="1">
      <alignment vertical="center"/>
    </xf>
    <xf numFmtId="0" fontId="13" fillId="0" borderId="0" xfId="0" applyFont="1" applyBorder="1" applyAlignment="1" quotePrefix="1">
      <alignment vertical="center"/>
    </xf>
    <xf numFmtId="0" fontId="9" fillId="0" borderId="0" xfId="0" applyFont="1" applyBorder="1" applyAlignment="1">
      <alignment horizontal="centerContinuous" vertical="center"/>
    </xf>
    <xf numFmtId="16" fontId="116" fillId="0" borderId="0" xfId="0" applyNumberFormat="1" applyFont="1" applyAlignment="1">
      <alignment horizontal="center" vertical="center"/>
    </xf>
    <xf numFmtId="0" fontId="114" fillId="0" borderId="0" xfId="0" applyFont="1" applyAlignment="1">
      <alignment horizontal="right" vertical="center"/>
    </xf>
    <xf numFmtId="0" fontId="114" fillId="0" borderId="0" xfId="0" applyFont="1" applyAlignment="1" quotePrefix="1">
      <alignment horizontal="left" vertical="center"/>
    </xf>
    <xf numFmtId="16" fontId="114" fillId="0" borderId="0" xfId="0" applyNumberFormat="1" applyFont="1" applyAlignment="1">
      <alignment horizontal="center" vertical="center"/>
    </xf>
    <xf numFmtId="0" fontId="121" fillId="0" borderId="0" xfId="0" applyFont="1" applyAlignment="1" quotePrefix="1">
      <alignment vertical="center"/>
    </xf>
    <xf numFmtId="0" fontId="53" fillId="0" borderId="0" xfId="0" applyFont="1" applyAlignment="1" quotePrefix="1">
      <alignment vertical="center"/>
    </xf>
    <xf numFmtId="0" fontId="126" fillId="0" borderId="0" xfId="0" applyFont="1" applyAlignment="1">
      <alignment vertical="center"/>
    </xf>
    <xf numFmtId="0" fontId="127" fillId="0" borderId="0" xfId="0" applyFont="1" applyAlignment="1">
      <alignment vertical="center"/>
    </xf>
    <xf numFmtId="16" fontId="128" fillId="0" borderId="0" xfId="0" applyNumberFormat="1" applyFont="1" applyAlignment="1">
      <alignment vertical="center"/>
    </xf>
    <xf numFmtId="0" fontId="129" fillId="0" borderId="0" xfId="0" applyFont="1" applyAlignment="1">
      <alignment vertical="center"/>
    </xf>
    <xf numFmtId="16" fontId="130" fillId="0" borderId="0" xfId="0" applyNumberFormat="1" applyFont="1" applyAlignment="1">
      <alignment vertical="center"/>
    </xf>
    <xf numFmtId="183" fontId="13" fillId="32" borderId="0" xfId="0" applyNumberFormat="1" applyFont="1" applyFill="1" applyBorder="1" applyAlignment="1">
      <alignment horizontal="center" vertical="center"/>
    </xf>
    <xf numFmtId="0" fontId="121" fillId="0" borderId="0" xfId="0" applyFont="1" applyAlignment="1" quotePrefix="1">
      <alignment horizontal="right"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5" fillId="0" borderId="0" xfId="0" applyFont="1" applyAlignment="1" quotePrefix="1">
      <alignment horizontal="right" vertical="center"/>
    </xf>
    <xf numFmtId="0" fontId="131" fillId="0" borderId="0" xfId="0" applyFont="1" applyAlignment="1">
      <alignment vertical="center"/>
    </xf>
    <xf numFmtId="0" fontId="131" fillId="0" borderId="0" xfId="0" applyFont="1" applyAlignment="1" quotePrefix="1">
      <alignment horizontal="right" vertical="center"/>
    </xf>
    <xf numFmtId="0" fontId="70" fillId="32" borderId="0" xfId="0" applyFont="1" applyFill="1" applyAlignment="1">
      <alignment horizontal="left" vertical="center"/>
    </xf>
    <xf numFmtId="0" fontId="71" fillId="32" borderId="0" xfId="0" applyFont="1" applyFill="1" applyAlignment="1">
      <alignment horizontal="left" vertical="center"/>
    </xf>
    <xf numFmtId="0" fontId="70" fillId="32" borderId="0" xfId="0" applyFont="1" applyFill="1" applyAlignment="1">
      <alignment vertical="center"/>
    </xf>
    <xf numFmtId="0" fontId="70" fillId="32" borderId="0" xfId="0" applyFont="1" applyFill="1" applyAlignment="1">
      <alignment horizontal="centerContinuous" vertical="center"/>
    </xf>
    <xf numFmtId="0" fontId="71" fillId="32" borderId="0" xfId="0" applyFont="1" applyFill="1" applyAlignment="1">
      <alignment horizontal="centerContinuous" vertical="center"/>
    </xf>
    <xf numFmtId="0" fontId="71" fillId="32" borderId="0" xfId="0" applyFont="1" applyFill="1" applyAlignment="1">
      <alignment vertical="center"/>
    </xf>
    <xf numFmtId="0" fontId="132" fillId="32" borderId="0" xfId="0" applyFont="1" applyFill="1" applyAlignment="1">
      <alignment vertical="center"/>
    </xf>
    <xf numFmtId="0" fontId="14" fillId="32" borderId="0" xfId="0" applyFont="1" applyFill="1" applyBorder="1" applyAlignment="1">
      <alignment horizontal="left" vertical="center"/>
    </xf>
    <xf numFmtId="0" fontId="14" fillId="32" borderId="0" xfId="0" applyFont="1" applyFill="1" applyBorder="1" applyAlignment="1">
      <alignment vertical="center"/>
    </xf>
    <xf numFmtId="49" fontId="14" fillId="32" borderId="0" xfId="0" applyNumberFormat="1" applyFont="1" applyFill="1" applyBorder="1" applyAlignment="1">
      <alignment horizontal="right" vertical="center"/>
    </xf>
    <xf numFmtId="16" fontId="14" fillId="32" borderId="0" xfId="0" applyNumberFormat="1" applyFont="1" applyFill="1" applyBorder="1" applyAlignment="1">
      <alignment horizontal="center" vertical="center"/>
    </xf>
    <xf numFmtId="0" fontId="64" fillId="32" borderId="0" xfId="0" applyFont="1" applyFill="1" applyBorder="1" applyAlignment="1">
      <alignment vertical="center"/>
    </xf>
    <xf numFmtId="15" fontId="71" fillId="0" borderId="0" xfId="0" applyNumberFormat="1" applyFont="1" applyAlignment="1">
      <alignment horizontal="right" vertical="center"/>
    </xf>
    <xf numFmtId="15" fontId="70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15" fontId="70" fillId="32" borderId="0" xfId="0" applyNumberFormat="1" applyFont="1" applyFill="1" applyAlignment="1">
      <alignment horizontal="center" vertical="center"/>
    </xf>
    <xf numFmtId="0" fontId="13" fillId="36" borderId="0" xfId="0" applyFont="1" applyFill="1" applyBorder="1" applyAlignment="1">
      <alignment vertical="center"/>
    </xf>
    <xf numFmtId="0" fontId="201" fillId="36" borderId="51" xfId="0" applyFont="1" applyFill="1" applyBorder="1" applyAlignment="1">
      <alignment horizontal="right" vertical="center"/>
    </xf>
    <xf numFmtId="16" fontId="13" fillId="36" borderId="40" xfId="0" applyNumberFormat="1" applyFont="1" applyFill="1" applyBorder="1" applyAlignment="1">
      <alignment horizontal="center" vertical="center"/>
    </xf>
    <xf numFmtId="0" fontId="203" fillId="0" borderId="48" xfId="0" applyFont="1" applyBorder="1" applyAlignment="1">
      <alignment horizontal="right" vertical="center"/>
    </xf>
    <xf numFmtId="16" fontId="204" fillId="0" borderId="52" xfId="0" applyNumberFormat="1" applyFont="1" applyBorder="1" applyAlignment="1" quotePrefix="1">
      <alignment horizontal="center" vertical="center"/>
    </xf>
    <xf numFmtId="183" fontId="13" fillId="36" borderId="47" xfId="0" applyNumberFormat="1" applyFont="1" applyFill="1" applyBorder="1" applyAlignment="1">
      <alignment horizontal="center" vertical="center"/>
    </xf>
    <xf numFmtId="16" fontId="13" fillId="36" borderId="49" xfId="0" applyNumberFormat="1" applyFont="1" applyFill="1" applyBorder="1" applyAlignment="1">
      <alignment horizontal="center" vertical="center"/>
    </xf>
    <xf numFmtId="16" fontId="13" fillId="36" borderId="13" xfId="0" applyNumberFormat="1" applyFont="1" applyFill="1" applyBorder="1" applyAlignment="1">
      <alignment horizontal="center" vertical="center"/>
    </xf>
    <xf numFmtId="0" fontId="12" fillId="0" borderId="0" xfId="0" applyFont="1" applyBorder="1" applyAlignment="1" quotePrefix="1">
      <alignment vertical="center"/>
    </xf>
    <xf numFmtId="0" fontId="205" fillId="32" borderId="0" xfId="0" applyFont="1" applyFill="1" applyAlignment="1">
      <alignment vertical="center"/>
    </xf>
    <xf numFmtId="0" fontId="205" fillId="40" borderId="23" xfId="0" applyFont="1" applyFill="1" applyBorder="1" applyAlignment="1">
      <alignment vertical="center"/>
    </xf>
    <xf numFmtId="0" fontId="58" fillId="40" borderId="48" xfId="0" applyFont="1" applyFill="1" applyBorder="1" applyAlignment="1">
      <alignment vertical="center"/>
    </xf>
    <xf numFmtId="0" fontId="58" fillId="40" borderId="48" xfId="0" applyFont="1" applyFill="1" applyBorder="1" applyAlignment="1">
      <alignment horizontal="right" vertical="center"/>
    </xf>
    <xf numFmtId="0" fontId="58" fillId="40" borderId="48" xfId="0" applyFont="1" applyFill="1" applyBorder="1" applyAlignment="1">
      <alignment horizontal="left" vertical="center"/>
    </xf>
    <xf numFmtId="188" fontId="58" fillId="40" borderId="49" xfId="0" applyNumberFormat="1" applyFont="1" applyFill="1" applyBorder="1" applyAlignment="1">
      <alignment horizontal="center" vertical="center"/>
    </xf>
    <xf numFmtId="0" fontId="205" fillId="40" borderId="24" xfId="0" applyFont="1" applyFill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3" fillId="0" borderId="1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3" xfId="0" applyFont="1" applyBorder="1" applyAlignment="1">
      <alignment vertical="center"/>
    </xf>
    <xf numFmtId="0" fontId="13" fillId="0" borderId="47" xfId="0" applyFont="1" applyBorder="1" applyAlignment="1">
      <alignment horizontal="center"/>
    </xf>
    <xf numFmtId="0" fontId="13" fillId="37" borderId="60" xfId="0" applyFont="1" applyFill="1" applyBorder="1" applyAlignment="1">
      <alignment vertical="center"/>
    </xf>
    <xf numFmtId="0" fontId="13" fillId="37" borderId="61" xfId="0" applyFont="1" applyFill="1" applyBorder="1" applyAlignment="1">
      <alignment vertical="center"/>
    </xf>
    <xf numFmtId="0" fontId="201" fillId="33" borderId="32" xfId="0" applyFont="1" applyFill="1" applyBorder="1" applyAlignment="1" quotePrefix="1">
      <alignment vertical="center"/>
    </xf>
    <xf numFmtId="0" fontId="201" fillId="37" borderId="38" xfId="0" applyFont="1" applyFill="1" applyBorder="1" applyAlignment="1">
      <alignment vertical="center"/>
    </xf>
    <xf numFmtId="0" fontId="14" fillId="37" borderId="60" xfId="0" applyFont="1" applyFill="1" applyBorder="1" applyAlignment="1">
      <alignment vertical="center"/>
    </xf>
    <xf numFmtId="0" fontId="201" fillId="37" borderId="12" xfId="0" applyFont="1" applyFill="1" applyBorder="1" applyAlignment="1" quotePrefix="1">
      <alignment horizontal="right" vertical="center"/>
    </xf>
    <xf numFmtId="0" fontId="201" fillId="37" borderId="61" xfId="0" applyFont="1" applyFill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206" fillId="33" borderId="38" xfId="0" applyFont="1" applyFill="1" applyBorder="1" applyAlignment="1" quotePrefix="1">
      <alignment horizontal="right" vertical="center"/>
    </xf>
    <xf numFmtId="0" fontId="206" fillId="33" borderId="61" xfId="0" applyFont="1" applyFill="1" applyBorder="1" applyAlignment="1">
      <alignment horizontal="right" vertical="center"/>
    </xf>
    <xf numFmtId="0" fontId="207" fillId="33" borderId="38" xfId="0" applyFont="1" applyFill="1" applyBorder="1" applyAlignment="1">
      <alignment vertical="center"/>
    </xf>
    <xf numFmtId="16" fontId="117" fillId="36" borderId="51" xfId="0" applyNumberFormat="1" applyFont="1" applyFill="1" applyBorder="1" applyAlignment="1" quotePrefix="1">
      <alignment horizontal="right" vertical="center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Border="1" applyAlignment="1" quotePrefix="1">
      <alignment vertical="center"/>
    </xf>
    <xf numFmtId="0" fontId="26" fillId="33" borderId="0" xfId="0" applyFont="1" applyFill="1" applyBorder="1" applyAlignment="1">
      <alignment vertical="center"/>
    </xf>
    <xf numFmtId="0" fontId="34" fillId="37" borderId="37" xfId="0" applyFont="1" applyFill="1" applyBorder="1" applyAlignment="1">
      <alignment vertical="center"/>
    </xf>
    <xf numFmtId="0" fontId="15" fillId="41" borderId="38" xfId="0" applyFont="1" applyFill="1" applyBorder="1" applyAlignment="1">
      <alignment vertical="center"/>
    </xf>
    <xf numFmtId="0" fontId="15" fillId="41" borderId="38" xfId="0" applyFont="1" applyFill="1" applyBorder="1" applyAlignment="1">
      <alignment vertical="center"/>
    </xf>
    <xf numFmtId="0" fontId="15" fillId="41" borderId="38" xfId="0" applyFont="1" applyFill="1" applyBorder="1" applyAlignment="1" quotePrefix="1">
      <alignment vertical="center"/>
    </xf>
    <xf numFmtId="0" fontId="15" fillId="37" borderId="38" xfId="0" applyFont="1" applyFill="1" applyBorder="1" applyAlignment="1">
      <alignment vertical="center"/>
    </xf>
    <xf numFmtId="0" fontId="15" fillId="42" borderId="38" xfId="0" applyFont="1" applyFill="1" applyBorder="1" applyAlignment="1">
      <alignment horizontal="left" vertical="center"/>
    </xf>
    <xf numFmtId="0" fontId="26" fillId="37" borderId="38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3" fontId="204" fillId="0" borderId="47" xfId="0" applyNumberFormat="1" applyFont="1" applyBorder="1" applyAlignment="1">
      <alignment horizontal="centerContinuous" vertical="center"/>
    </xf>
    <xf numFmtId="183" fontId="204" fillId="0" borderId="47" xfId="0" applyNumberFormat="1" applyFont="1" applyBorder="1" applyAlignment="1" quotePrefix="1">
      <alignment horizontal="centerContinuous" vertical="center"/>
    </xf>
    <xf numFmtId="16" fontId="204" fillId="0" borderId="65" xfId="0" applyNumberFormat="1" applyFont="1" applyBorder="1" applyAlignment="1">
      <alignment horizontal="center" vertical="center"/>
    </xf>
    <xf numFmtId="16" fontId="204" fillId="0" borderId="34" xfId="0" applyNumberFormat="1" applyFont="1" applyBorder="1" applyAlignment="1">
      <alignment horizontal="center" vertical="center"/>
    </xf>
    <xf numFmtId="0" fontId="204" fillId="0" borderId="48" xfId="0" applyFont="1" applyBorder="1" applyAlignment="1">
      <alignment vertical="center"/>
    </xf>
    <xf numFmtId="0" fontId="204" fillId="0" borderId="48" xfId="0" applyFont="1" applyBorder="1" applyAlignment="1" quotePrefix="1">
      <alignment horizontal="right" vertical="center"/>
    </xf>
    <xf numFmtId="16" fontId="204" fillId="0" borderId="49" xfId="0" applyNumberFormat="1" applyFont="1" applyBorder="1" applyAlignment="1">
      <alignment horizontal="center" vertical="center"/>
    </xf>
    <xf numFmtId="183" fontId="204" fillId="0" borderId="47" xfId="0" applyNumberFormat="1" applyFont="1" applyBorder="1" applyAlignment="1">
      <alignment horizontal="center" vertical="center"/>
    </xf>
    <xf numFmtId="16" fontId="204" fillId="0" borderId="47" xfId="0" applyNumberFormat="1" applyFont="1" applyBorder="1" applyAlignment="1" quotePrefix="1">
      <alignment horizontal="center" vertical="center"/>
    </xf>
    <xf numFmtId="0" fontId="204" fillId="0" borderId="24" xfId="0" applyFont="1" applyBorder="1" applyAlignment="1" quotePrefix="1">
      <alignment vertical="center"/>
    </xf>
    <xf numFmtId="0" fontId="204" fillId="0" borderId="39" xfId="0" applyFont="1" applyBorder="1" applyAlignment="1">
      <alignment vertical="center"/>
    </xf>
    <xf numFmtId="0" fontId="204" fillId="0" borderId="39" xfId="0" applyFont="1" applyBorder="1" applyAlignment="1" quotePrefix="1">
      <alignment horizontal="right" vertical="center"/>
    </xf>
    <xf numFmtId="0" fontId="208" fillId="32" borderId="10" xfId="0" applyFont="1" applyFill="1" applyBorder="1" applyAlignment="1">
      <alignment vertical="center"/>
    </xf>
    <xf numFmtId="49" fontId="208" fillId="32" borderId="10" xfId="0" applyNumberFormat="1" applyFont="1" applyFill="1" applyBorder="1" applyAlignment="1">
      <alignment horizontal="right" vertical="center"/>
    </xf>
    <xf numFmtId="0" fontId="208" fillId="32" borderId="23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6" fontId="18" fillId="32" borderId="6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" fontId="204" fillId="0" borderId="0" xfId="0" applyNumberFormat="1" applyFont="1" applyBorder="1" applyAlignment="1">
      <alignment horizontal="center" vertical="center"/>
    </xf>
    <xf numFmtId="16" fontId="18" fillId="32" borderId="27" xfId="0" applyNumberFormat="1" applyFont="1" applyFill="1" applyBorder="1" applyAlignment="1">
      <alignment horizontal="center" vertical="center"/>
    </xf>
    <xf numFmtId="0" fontId="209" fillId="33" borderId="32" xfId="0" applyFont="1" applyFill="1" applyBorder="1" applyAlignment="1">
      <alignment vertical="center"/>
    </xf>
    <xf numFmtId="0" fontId="209" fillId="33" borderId="38" xfId="0" applyFont="1" applyFill="1" applyBorder="1" applyAlignment="1">
      <alignment vertical="center"/>
    </xf>
    <xf numFmtId="16" fontId="137" fillId="36" borderId="0" xfId="0" applyNumberFormat="1" applyFont="1" applyFill="1" applyBorder="1" applyAlignment="1" quotePrefix="1">
      <alignment horizontal="right" vertical="center"/>
    </xf>
    <xf numFmtId="0" fontId="201" fillId="36" borderId="0" xfId="0" applyFont="1" applyFill="1" applyBorder="1" applyAlignment="1">
      <alignment horizontal="right" vertical="center"/>
    </xf>
    <xf numFmtId="16" fontId="138" fillId="33" borderId="60" xfId="0" applyNumberFormat="1" applyFont="1" applyFill="1" applyBorder="1" applyAlignment="1" quotePrefix="1">
      <alignment horizontal="right" vertical="center"/>
    </xf>
    <xf numFmtId="183" fontId="13" fillId="0" borderId="39" xfId="0" applyNumberFormat="1" applyFont="1" applyBorder="1" applyAlignment="1">
      <alignment horizontal="centerContinuous" vertical="center"/>
    </xf>
    <xf numFmtId="183" fontId="13" fillId="0" borderId="39" xfId="0" applyNumberFormat="1" applyFont="1" applyBorder="1" applyAlignment="1" quotePrefix="1">
      <alignment horizontal="centerContinuous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 quotePrefix="1">
      <alignment vertical="center"/>
    </xf>
    <xf numFmtId="16" fontId="19" fillId="0" borderId="0" xfId="0" applyNumberFormat="1" applyFont="1" applyBorder="1" applyAlignment="1">
      <alignment horizontal="center" vertical="center"/>
    </xf>
    <xf numFmtId="0" fontId="36" fillId="43" borderId="0" xfId="0" applyFont="1" applyFill="1" applyAlignment="1">
      <alignment vertical="center"/>
    </xf>
    <xf numFmtId="0" fontId="35" fillId="36" borderId="0" xfId="0" applyFont="1" applyFill="1" applyAlignment="1">
      <alignment vertical="center"/>
    </xf>
    <xf numFmtId="0" fontId="36" fillId="36" borderId="0" xfId="0" applyFont="1" applyFill="1" applyAlignment="1">
      <alignment vertical="center"/>
    </xf>
    <xf numFmtId="0" fontId="133" fillId="8" borderId="0" xfId="0" applyFont="1" applyFill="1" applyAlignment="1">
      <alignment vertical="center"/>
    </xf>
    <xf numFmtId="0" fontId="134" fillId="8" borderId="0" xfId="0" applyFont="1" applyFill="1" applyAlignment="1">
      <alignment vertical="center"/>
    </xf>
    <xf numFmtId="0" fontId="134" fillId="8" borderId="0" xfId="0" applyFont="1" applyFill="1" applyAlignment="1">
      <alignment horizontal="centerContinuous" vertical="center"/>
    </xf>
    <xf numFmtId="0" fontId="135" fillId="8" borderId="0" xfId="0" applyFont="1" applyFill="1" applyAlignment="1">
      <alignment horizontal="centerContinuous" vertical="center"/>
    </xf>
    <xf numFmtId="0" fontId="6" fillId="8" borderId="0" xfId="0" applyFont="1" applyFill="1" applyAlignment="1">
      <alignment horizontal="centerContinuous" vertical="center"/>
    </xf>
    <xf numFmtId="0" fontId="133" fillId="9" borderId="0" xfId="0" applyFont="1" applyFill="1" applyAlignment="1">
      <alignment vertical="center"/>
    </xf>
    <xf numFmtId="0" fontId="134" fillId="9" borderId="0" xfId="0" applyFont="1" applyFill="1" applyAlignment="1">
      <alignment vertical="center"/>
    </xf>
    <xf numFmtId="0" fontId="134" fillId="9" borderId="0" xfId="0" applyFont="1" applyFill="1" applyAlignment="1">
      <alignment horizontal="centerContinuous" vertical="center"/>
    </xf>
    <xf numFmtId="0" fontId="135" fillId="9" borderId="0" xfId="0" applyFont="1" applyFill="1" applyAlignment="1">
      <alignment horizontal="centerContinuous" vertical="center"/>
    </xf>
    <xf numFmtId="0" fontId="6" fillId="9" borderId="0" xfId="0" applyFont="1" applyFill="1" applyAlignment="1">
      <alignment horizontal="centerContinuous" vertical="center"/>
    </xf>
    <xf numFmtId="0" fontId="205" fillId="36" borderId="0" xfId="0" applyFont="1" applyFill="1" applyBorder="1" applyAlignment="1">
      <alignment vertical="center"/>
    </xf>
    <xf numFmtId="0" fontId="58" fillId="36" borderId="0" xfId="0" applyFont="1" applyFill="1" applyBorder="1" applyAlignment="1">
      <alignment vertical="center"/>
    </xf>
    <xf numFmtId="0" fontId="58" fillId="36" borderId="0" xfId="0" applyFont="1" applyFill="1" applyBorder="1" applyAlignment="1">
      <alignment horizontal="right" vertical="center"/>
    </xf>
    <xf numFmtId="0" fontId="58" fillId="36" borderId="0" xfId="0" applyFont="1" applyFill="1" applyBorder="1" applyAlignment="1">
      <alignment horizontal="left" vertical="center"/>
    </xf>
    <xf numFmtId="188" fontId="58" fillId="36" borderId="0" xfId="0" applyNumberFormat="1" applyFont="1" applyFill="1" applyBorder="1" applyAlignment="1">
      <alignment horizontal="center" vertical="center"/>
    </xf>
    <xf numFmtId="16" fontId="58" fillId="36" borderId="0" xfId="0" applyNumberFormat="1" applyFont="1" applyFill="1" applyAlignment="1">
      <alignment horizontal="center" vertical="center"/>
    </xf>
    <xf numFmtId="0" fontId="56" fillId="36" borderId="0" xfId="0" applyFont="1" applyFill="1" applyAlignment="1">
      <alignment horizontal="centerContinuous" vertical="center"/>
    </xf>
    <xf numFmtId="0" fontId="56" fillId="36" borderId="0" xfId="0" applyFont="1" applyFill="1" applyAlignment="1">
      <alignment vertical="center"/>
    </xf>
    <xf numFmtId="0" fontId="14" fillId="0" borderId="24" xfId="0" applyFont="1" applyBorder="1" applyAlignment="1">
      <alignment horizontal="center" vertical="center" wrapText="1"/>
    </xf>
    <xf numFmtId="16" fontId="58" fillId="36" borderId="14" xfId="0" applyNumberFormat="1" applyFont="1" applyFill="1" applyBorder="1" applyAlignment="1">
      <alignment horizontal="center" vertical="center"/>
    </xf>
    <xf numFmtId="188" fontId="58" fillId="36" borderId="39" xfId="0" applyNumberFormat="1" applyFont="1" applyFill="1" applyBorder="1" applyAlignment="1">
      <alignment horizontal="center" vertical="center"/>
    </xf>
    <xf numFmtId="16" fontId="58" fillId="36" borderId="39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64" fillId="0" borderId="0" xfId="0" applyFont="1" applyAlignment="1">
      <alignment/>
    </xf>
    <xf numFmtId="0" fontId="58" fillId="36" borderId="14" xfId="0" applyFont="1" applyFill="1" applyBorder="1" applyAlignment="1">
      <alignment vertical="center"/>
    </xf>
    <xf numFmtId="0" fontId="14" fillId="36" borderId="0" xfId="0" applyFont="1" applyFill="1" applyBorder="1" applyAlignment="1" quotePrefix="1">
      <alignment vertical="center"/>
    </xf>
    <xf numFmtId="0" fontId="100" fillId="44" borderId="60" xfId="0" applyFont="1" applyFill="1" applyBorder="1" applyAlignment="1">
      <alignment vertical="center"/>
    </xf>
    <xf numFmtId="0" fontId="41" fillId="44" borderId="61" xfId="0" applyFont="1" applyFill="1" applyBorder="1" applyAlignment="1">
      <alignment vertical="center"/>
    </xf>
    <xf numFmtId="16" fontId="13" fillId="0" borderId="55" xfId="0" applyNumberFormat="1" applyFont="1" applyBorder="1" applyAlignment="1">
      <alignment horizontal="center" vertical="center"/>
    </xf>
    <xf numFmtId="16" fontId="13" fillId="36" borderId="23" xfId="0" applyNumberFormat="1" applyFont="1" applyFill="1" applyBorder="1" applyAlignment="1">
      <alignment horizontal="center" vertical="center"/>
    </xf>
    <xf numFmtId="16" fontId="13" fillId="36" borderId="47" xfId="0" applyNumberFormat="1" applyFont="1" applyFill="1" applyBorder="1" applyAlignment="1" quotePrefix="1">
      <alignment horizontal="center" vertical="center"/>
    </xf>
    <xf numFmtId="16" fontId="204" fillId="0" borderId="13" xfId="0" applyNumberFormat="1" applyFont="1" applyBorder="1" applyAlignment="1">
      <alignment horizontal="center" vertical="center"/>
    </xf>
    <xf numFmtId="16" fontId="204" fillId="0" borderId="23" xfId="0" applyNumberFormat="1" applyFont="1" applyBorder="1" applyAlignment="1">
      <alignment horizontal="center" vertical="center"/>
    </xf>
    <xf numFmtId="183" fontId="204" fillId="32" borderId="47" xfId="0" applyNumberFormat="1" applyFont="1" applyFill="1" applyBorder="1" applyAlignment="1">
      <alignment horizontal="center" vertical="center"/>
    </xf>
    <xf numFmtId="16" fontId="58" fillId="36" borderId="0" xfId="0" applyNumberFormat="1" applyFont="1" applyFill="1" applyBorder="1" applyAlignment="1">
      <alignment horizontal="center" vertical="center"/>
    </xf>
    <xf numFmtId="0" fontId="210" fillId="0" borderId="59" xfId="0" applyFont="1" applyBorder="1" applyAlignment="1">
      <alignment vertical="center"/>
    </xf>
    <xf numFmtId="0" fontId="18" fillId="0" borderId="39" xfId="0" applyFont="1" applyBorder="1" applyAlignment="1" quotePrefix="1">
      <alignment vertical="center"/>
    </xf>
    <xf numFmtId="16" fontId="117" fillId="33" borderId="0" xfId="0" applyNumberFormat="1" applyFont="1" applyFill="1" applyBorder="1" applyAlignment="1" quotePrefix="1">
      <alignment horizontal="left" vertical="center"/>
    </xf>
    <xf numFmtId="0" fontId="201" fillId="33" borderId="38" xfId="0" applyFont="1" applyFill="1" applyBorder="1" applyAlignment="1">
      <alignment horizontal="left" vertical="center"/>
    </xf>
    <xf numFmtId="0" fontId="209" fillId="33" borderId="32" xfId="0" applyFont="1" applyFill="1" applyBorder="1" applyAlignment="1">
      <alignment horizontal="left" vertical="center"/>
    </xf>
    <xf numFmtId="0" fontId="12" fillId="36" borderId="0" xfId="0" applyFont="1" applyFill="1" applyBorder="1" applyAlignment="1">
      <alignment vertical="center"/>
    </xf>
    <xf numFmtId="16" fontId="18" fillId="36" borderId="0" xfId="0" applyNumberFormat="1" applyFont="1" applyFill="1" applyBorder="1" applyAlignment="1" quotePrefix="1">
      <alignment horizontal="center" vertical="center"/>
    </xf>
    <xf numFmtId="0" fontId="13" fillId="36" borderId="48" xfId="0" applyFont="1" applyFill="1" applyBorder="1" applyAlignment="1">
      <alignment vertical="center"/>
    </xf>
    <xf numFmtId="16" fontId="13" fillId="32" borderId="39" xfId="0" applyNumberFormat="1" applyFont="1" applyFill="1" applyBorder="1" applyAlignment="1">
      <alignment horizontal="center" vertical="center"/>
    </xf>
    <xf numFmtId="0" fontId="12" fillId="36" borderId="0" xfId="0" applyFont="1" applyFill="1" applyAlignment="1">
      <alignment vertical="center"/>
    </xf>
    <xf numFmtId="16" fontId="24" fillId="36" borderId="0" xfId="0" applyNumberFormat="1" applyFont="1" applyFill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11" fillId="0" borderId="24" xfId="0" applyFont="1" applyBorder="1" applyAlignment="1">
      <alignment vertical="center"/>
    </xf>
    <xf numFmtId="16" fontId="212" fillId="0" borderId="47" xfId="0" applyNumberFormat="1" applyFont="1" applyBorder="1" applyAlignment="1" quotePrefix="1">
      <alignment horizontal="center" vertical="center"/>
    </xf>
    <xf numFmtId="0" fontId="97" fillId="33" borderId="0" xfId="0" applyFont="1" applyFill="1" applyBorder="1" applyAlignment="1">
      <alignment vertical="center"/>
    </xf>
    <xf numFmtId="0" fontId="98" fillId="33" borderId="0" xfId="0" applyFont="1" applyFill="1" applyBorder="1" applyAlignment="1">
      <alignment vertical="center"/>
    </xf>
    <xf numFmtId="0" fontId="201" fillId="33" borderId="0" xfId="0" applyFont="1" applyFill="1" applyBorder="1" applyAlignment="1" quotePrefix="1">
      <alignment vertical="center"/>
    </xf>
    <xf numFmtId="16" fontId="117" fillId="33" borderId="0" xfId="0" applyNumberFormat="1" applyFont="1" applyFill="1" applyBorder="1" applyAlignment="1" quotePrefix="1">
      <alignment horizontal="right" vertical="center"/>
    </xf>
    <xf numFmtId="0" fontId="13" fillId="37" borderId="0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34" fillId="33" borderId="37" xfId="0" applyFont="1" applyFill="1" applyBorder="1" applyAlignment="1">
      <alignment horizontal="left" vertical="center"/>
    </xf>
    <xf numFmtId="16" fontId="13" fillId="0" borderId="54" xfId="0" applyNumberFormat="1" applyFont="1" applyBorder="1" applyAlignment="1">
      <alignment horizontal="center" vertical="center"/>
    </xf>
    <xf numFmtId="16" fontId="13" fillId="0" borderId="35" xfId="0" applyNumberFormat="1" applyFont="1" applyBorder="1" applyAlignment="1">
      <alignment horizontal="center" vertical="center"/>
    </xf>
    <xf numFmtId="16" fontId="13" fillId="0" borderId="40" xfId="0" applyNumberFormat="1" applyFont="1" applyBorder="1" applyAlignment="1" quotePrefix="1">
      <alignment horizontal="center" vertical="center"/>
    </xf>
    <xf numFmtId="0" fontId="213" fillId="36" borderId="0" xfId="0" applyFont="1" applyFill="1" applyBorder="1" applyAlignment="1">
      <alignment vertical="center"/>
    </xf>
    <xf numFmtId="0" fontId="139" fillId="32" borderId="70" xfId="0" applyFont="1" applyFill="1" applyBorder="1" applyAlignment="1">
      <alignment vertical="center"/>
    </xf>
    <xf numFmtId="0" fontId="139" fillId="32" borderId="71" xfId="0" applyFont="1" applyFill="1" applyBorder="1" applyAlignment="1">
      <alignment vertical="center"/>
    </xf>
    <xf numFmtId="0" fontId="13" fillId="32" borderId="72" xfId="0" applyFont="1" applyFill="1" applyBorder="1" applyAlignment="1">
      <alignment vertical="center"/>
    </xf>
    <xf numFmtId="0" fontId="13" fillId="32" borderId="71" xfId="0" applyFont="1" applyFill="1" applyBorder="1" applyAlignment="1">
      <alignment vertical="center"/>
    </xf>
    <xf numFmtId="0" fontId="13" fillId="32" borderId="73" xfId="0" applyFont="1" applyFill="1" applyBorder="1" applyAlignment="1">
      <alignment vertical="center"/>
    </xf>
    <xf numFmtId="0" fontId="13" fillId="32" borderId="31" xfId="0" applyFont="1" applyFill="1" applyBorder="1" applyAlignment="1">
      <alignment vertical="center"/>
    </xf>
    <xf numFmtId="0" fontId="13" fillId="32" borderId="56" xfId="0" applyFont="1" applyFill="1" applyBorder="1" applyAlignment="1">
      <alignment vertical="center"/>
    </xf>
    <xf numFmtId="0" fontId="13" fillId="32" borderId="14" xfId="53" applyFont="1" applyFill="1" applyBorder="1" applyAlignment="1" applyProtection="1">
      <alignment vertical="center"/>
      <protection/>
    </xf>
    <xf numFmtId="0" fontId="17" fillId="0" borderId="74" xfId="0" applyFont="1" applyBorder="1" applyAlignment="1">
      <alignment vertical="center"/>
    </xf>
    <xf numFmtId="0" fontId="17" fillId="0" borderId="75" xfId="0" applyFont="1" applyBorder="1" applyAlignment="1">
      <alignment vertical="center"/>
    </xf>
    <xf numFmtId="0" fontId="17" fillId="0" borderId="76" xfId="0" applyFont="1" applyBorder="1" applyAlignment="1">
      <alignment vertical="center"/>
    </xf>
    <xf numFmtId="0" fontId="17" fillId="0" borderId="77" xfId="0" applyFont="1" applyBorder="1" applyAlignment="1">
      <alignment vertical="center"/>
    </xf>
    <xf numFmtId="0" fontId="140" fillId="32" borderId="0" xfId="0" applyFont="1" applyFill="1" applyAlignment="1">
      <alignment vertical="center"/>
    </xf>
    <xf numFmtId="0" fontId="64" fillId="32" borderId="0" xfId="0" applyFont="1" applyFill="1" applyAlignment="1">
      <alignment horizontal="centerContinuous" vertical="center"/>
    </xf>
    <xf numFmtId="0" fontId="14" fillId="32" borderId="0" xfId="0" applyFont="1" applyFill="1" applyAlignment="1">
      <alignment horizontal="centerContinuous" vertical="center"/>
    </xf>
    <xf numFmtId="0" fontId="214" fillId="32" borderId="0" xfId="0" applyFont="1" applyFill="1" applyAlignment="1">
      <alignment vertical="center"/>
    </xf>
    <xf numFmtId="0" fontId="215" fillId="32" borderId="0" xfId="0" applyFont="1" applyFill="1" applyAlignment="1">
      <alignment vertical="center"/>
    </xf>
    <xf numFmtId="0" fontId="215" fillId="32" borderId="0" xfId="0" applyFont="1" applyFill="1" applyAlignment="1">
      <alignment horizontal="centerContinuous" vertical="center"/>
    </xf>
    <xf numFmtId="0" fontId="216" fillId="32" borderId="0" xfId="0" applyFont="1" applyFill="1" applyAlignment="1">
      <alignment horizontal="centerContinuous" vertical="center"/>
    </xf>
    <xf numFmtId="0" fontId="0" fillId="0" borderId="56" xfId="0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71" xfId="0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16" fontId="13" fillId="36" borderId="54" xfId="0" applyNumberFormat="1" applyFont="1" applyFill="1" applyBorder="1" applyAlignment="1">
      <alignment horizontal="center" vertical="center"/>
    </xf>
    <xf numFmtId="16" fontId="13" fillId="36" borderId="35" xfId="0" applyNumberFormat="1" applyFont="1" applyFill="1" applyBorder="1" applyAlignment="1">
      <alignment horizontal="center" vertical="center"/>
    </xf>
    <xf numFmtId="0" fontId="13" fillId="36" borderId="24" xfId="0" applyFont="1" applyFill="1" applyBorder="1" applyAlignment="1">
      <alignment vertical="center"/>
    </xf>
    <xf numFmtId="0" fontId="13" fillId="36" borderId="48" xfId="0" applyFont="1" applyFill="1" applyBorder="1" applyAlignment="1" quotePrefix="1">
      <alignment horizontal="right" vertical="center"/>
    </xf>
    <xf numFmtId="0" fontId="13" fillId="36" borderId="48" xfId="0" applyFont="1" applyFill="1" applyBorder="1" applyAlignment="1">
      <alignment horizontal="left" vertical="center"/>
    </xf>
    <xf numFmtId="16" fontId="13" fillId="36" borderId="52" xfId="0" applyNumberFormat="1" applyFont="1" applyFill="1" applyBorder="1" applyAlignment="1" quotePrefix="1">
      <alignment horizontal="center" vertical="center"/>
    </xf>
    <xf numFmtId="0" fontId="13" fillId="36" borderId="59" xfId="0" applyFont="1" applyFill="1" applyBorder="1" applyAlignment="1">
      <alignment horizontal="left" vertical="center"/>
    </xf>
    <xf numFmtId="0" fontId="13" fillId="36" borderId="59" xfId="0" applyFont="1" applyFill="1" applyBorder="1" applyAlignment="1">
      <alignment vertical="center"/>
    </xf>
    <xf numFmtId="16" fontId="13" fillId="36" borderId="47" xfId="0" applyNumberFormat="1" applyFont="1" applyFill="1" applyBorder="1" applyAlignment="1">
      <alignment horizontal="center" vertical="center"/>
    </xf>
    <xf numFmtId="183" fontId="13" fillId="36" borderId="40" xfId="0" applyNumberFormat="1" applyFont="1" applyFill="1" applyBorder="1" applyAlignment="1">
      <alignment horizontal="center" vertical="center"/>
    </xf>
    <xf numFmtId="16" fontId="204" fillId="0" borderId="54" xfId="0" applyNumberFormat="1" applyFont="1" applyBorder="1" applyAlignment="1">
      <alignment horizontal="center" vertical="center"/>
    </xf>
    <xf numFmtId="0" fontId="217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24" xfId="0" applyFont="1" applyBorder="1" applyAlignment="1">
      <alignment vertical="center"/>
    </xf>
    <xf numFmtId="0" fontId="14" fillId="0" borderId="48" xfId="0" applyFont="1" applyBorder="1" applyAlignment="1" quotePrefix="1">
      <alignment horizontal="right" vertical="center"/>
    </xf>
    <xf numFmtId="0" fontId="14" fillId="0" borderId="23" xfId="0" applyFont="1" applyBorder="1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142" fillId="0" borderId="51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13" fillId="0" borderId="39" xfId="0" applyFont="1" applyBorder="1" applyAlignment="1">
      <alignment horizontal="right" vertical="center"/>
    </xf>
    <xf numFmtId="0" fontId="115" fillId="0" borderId="0" xfId="0" applyFont="1" applyBorder="1" applyAlignment="1">
      <alignment vertical="center"/>
    </xf>
    <xf numFmtId="0" fontId="115" fillId="0" borderId="0" xfId="0" applyFont="1" applyBorder="1" applyAlignment="1" quotePrefix="1">
      <alignment horizontal="right" vertical="center"/>
    </xf>
    <xf numFmtId="0" fontId="131" fillId="0" borderId="0" xfId="0" applyFont="1" applyBorder="1" applyAlignment="1">
      <alignment vertical="center"/>
    </xf>
    <xf numFmtId="0" fontId="211" fillId="0" borderId="0" xfId="0" applyFont="1" applyAlignment="1">
      <alignment vertical="center"/>
    </xf>
    <xf numFmtId="0" fontId="203" fillId="0" borderId="48" xfId="0" applyFont="1" applyBorder="1" applyAlignment="1" quotePrefix="1">
      <alignment horizontal="right" vertical="center"/>
    </xf>
    <xf numFmtId="0" fontId="122" fillId="0" borderId="70" xfId="0" applyFont="1" applyBorder="1" applyAlignment="1">
      <alignment vertical="center"/>
    </xf>
    <xf numFmtId="0" fontId="122" fillId="0" borderId="71" xfId="0" applyFont="1" applyBorder="1" applyAlignment="1">
      <alignment vertical="center"/>
    </xf>
    <xf numFmtId="0" fontId="122" fillId="0" borderId="78" xfId="0" applyFont="1" applyBorder="1" applyAlignment="1">
      <alignment vertical="center"/>
    </xf>
    <xf numFmtId="0" fontId="122" fillId="0" borderId="31" xfId="0" applyFont="1" applyBorder="1" applyAlignment="1">
      <alignment vertical="center"/>
    </xf>
    <xf numFmtId="0" fontId="218" fillId="0" borderId="31" xfId="53" applyFont="1" applyBorder="1" applyAlignment="1" applyProtection="1">
      <alignment vertical="center"/>
      <protection/>
    </xf>
    <xf numFmtId="0" fontId="115" fillId="0" borderId="79" xfId="0" applyFont="1" applyBorder="1" applyAlignment="1">
      <alignment vertical="center"/>
    </xf>
    <xf numFmtId="0" fontId="115" fillId="0" borderId="74" xfId="0" applyFont="1" applyBorder="1" applyAlignment="1">
      <alignment vertical="center"/>
    </xf>
    <xf numFmtId="0" fontId="122" fillId="0" borderId="0" xfId="0" applyFont="1" applyBorder="1" applyAlignment="1">
      <alignment vertical="center"/>
    </xf>
    <xf numFmtId="0" fontId="143" fillId="0" borderId="31" xfId="0" applyFont="1" applyBorder="1" applyAlignment="1">
      <alignment vertical="center"/>
    </xf>
    <xf numFmtId="0" fontId="123" fillId="0" borderId="0" xfId="0" applyFont="1" applyBorder="1" applyAlignment="1">
      <alignment vertical="center"/>
    </xf>
    <xf numFmtId="0" fontId="122" fillId="32" borderId="0" xfId="0" applyFont="1" applyFill="1" applyBorder="1" applyAlignment="1">
      <alignment vertical="center"/>
    </xf>
    <xf numFmtId="0" fontId="122" fillId="0" borderId="80" xfId="0" applyFont="1" applyBorder="1" applyAlignment="1">
      <alignment vertical="center"/>
    </xf>
    <xf numFmtId="0" fontId="123" fillId="0" borderId="32" xfId="0" applyFont="1" applyBorder="1" applyAlignment="1">
      <alignment vertical="center"/>
    </xf>
    <xf numFmtId="0" fontId="122" fillId="32" borderId="32" xfId="0" applyFont="1" applyFill="1" applyBorder="1" applyAlignment="1">
      <alignment vertical="center"/>
    </xf>
    <xf numFmtId="0" fontId="115" fillId="0" borderId="31" xfId="53" applyFont="1" applyBorder="1" applyAlignment="1" applyProtection="1">
      <alignment vertical="center"/>
      <protection/>
    </xf>
    <xf numFmtId="0" fontId="122" fillId="0" borderId="32" xfId="0" applyFont="1" applyBorder="1" applyAlignment="1">
      <alignment vertical="center"/>
    </xf>
    <xf numFmtId="0" fontId="122" fillId="0" borderId="81" xfId="0" applyFont="1" applyBorder="1" applyAlignment="1">
      <alignment vertical="center"/>
    </xf>
    <xf numFmtId="0" fontId="122" fillId="0" borderId="8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 textRotation="90"/>
    </xf>
    <xf numFmtId="0" fontId="8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13" fillId="0" borderId="42" xfId="0" applyFont="1" applyBorder="1" applyAlignment="1">
      <alignment horizontal="center" vertical="center"/>
    </xf>
    <xf numFmtId="0" fontId="219" fillId="45" borderId="83" xfId="0" applyFont="1" applyFill="1" applyBorder="1" applyAlignment="1">
      <alignment vertical="center"/>
    </xf>
    <xf numFmtId="0" fontId="122" fillId="0" borderId="71" xfId="0" applyFont="1" applyBorder="1" applyAlignment="1" quotePrefix="1">
      <alignment vertical="center"/>
    </xf>
    <xf numFmtId="0" fontId="122" fillId="0" borderId="0" xfId="0" applyFont="1" applyBorder="1" applyAlignment="1" quotePrefix="1">
      <alignment vertical="center"/>
    </xf>
    <xf numFmtId="0" fontId="5" fillId="0" borderId="71" xfId="0" applyFont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22" fillId="0" borderId="84" xfId="0" applyFont="1" applyBorder="1" applyAlignment="1">
      <alignment vertical="center"/>
    </xf>
    <xf numFmtId="0" fontId="115" fillId="32" borderId="85" xfId="0" applyFont="1" applyFill="1" applyBorder="1" applyAlignment="1">
      <alignment vertical="center"/>
    </xf>
    <xf numFmtId="0" fontId="115" fillId="32" borderId="86" xfId="0" applyFont="1" applyFill="1" applyBorder="1" applyAlignment="1">
      <alignment vertical="center"/>
    </xf>
    <xf numFmtId="0" fontId="115" fillId="32" borderId="84" xfId="0" applyFont="1" applyFill="1" applyBorder="1" applyAlignment="1">
      <alignment vertical="center"/>
    </xf>
    <xf numFmtId="0" fontId="122" fillId="0" borderId="51" xfId="0" applyFont="1" applyBorder="1" applyAlignment="1">
      <alignment vertical="center"/>
    </xf>
    <xf numFmtId="0" fontId="145" fillId="0" borderId="78" xfId="0" applyFont="1" applyBorder="1" applyAlignment="1">
      <alignment vertical="center"/>
    </xf>
    <xf numFmtId="0" fontId="145" fillId="0" borderId="51" xfId="0" applyFont="1" applyBorder="1" applyAlignment="1">
      <alignment vertical="center"/>
    </xf>
    <xf numFmtId="0" fontId="122" fillId="0" borderId="86" xfId="0" applyFont="1" applyBorder="1" applyAlignment="1">
      <alignment vertical="center"/>
    </xf>
    <xf numFmtId="0" fontId="122" fillId="0" borderId="87" xfId="0" applyFont="1" applyBorder="1" applyAlignment="1">
      <alignment vertical="center"/>
    </xf>
    <xf numFmtId="0" fontId="122" fillId="0" borderId="36" xfId="0" applyFont="1" applyBorder="1" applyAlignment="1">
      <alignment vertical="center"/>
    </xf>
    <xf numFmtId="0" fontId="121" fillId="0" borderId="60" xfId="0" applyFont="1" applyBorder="1" applyAlignment="1">
      <alignment vertical="center"/>
    </xf>
    <xf numFmtId="0" fontId="11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0" fontId="144" fillId="32" borderId="0" xfId="0" applyFont="1" applyFill="1" applyBorder="1" applyAlignment="1">
      <alignment vertical="center"/>
    </xf>
    <xf numFmtId="0" fontId="143" fillId="0" borderId="0" xfId="0" applyFont="1" applyBorder="1" applyAlignment="1">
      <alignment vertical="center"/>
    </xf>
    <xf numFmtId="0" fontId="122" fillId="0" borderId="8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1" fillId="0" borderId="9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122" fillId="0" borderId="60" xfId="0" applyFont="1" applyBorder="1" applyAlignment="1">
      <alignment vertical="center"/>
    </xf>
    <xf numFmtId="0" fontId="115" fillId="0" borderId="6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2" fillId="32" borderId="51" xfId="0" applyFont="1" applyFill="1" applyBorder="1" applyAlignment="1">
      <alignment vertical="center"/>
    </xf>
    <xf numFmtId="0" fontId="116" fillId="0" borderId="71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5" fillId="0" borderId="0" xfId="0" applyFont="1" applyBorder="1" applyAlignment="1" quotePrefix="1">
      <alignment vertical="center"/>
    </xf>
    <xf numFmtId="0" fontId="122" fillId="0" borderId="0" xfId="0" applyFont="1" applyBorder="1" applyAlignment="1">
      <alignment horizontal="right" vertical="center"/>
    </xf>
    <xf numFmtId="183" fontId="115" fillId="0" borderId="0" xfId="0" applyNumberFormat="1" applyFont="1" applyBorder="1" applyAlignment="1">
      <alignment horizontal="center" vertical="center"/>
    </xf>
    <xf numFmtId="0" fontId="115" fillId="0" borderId="0" xfId="0" applyFont="1" applyAlignment="1" quotePrefix="1">
      <alignment vertical="center"/>
    </xf>
    <xf numFmtId="0" fontId="122" fillId="0" borderId="0" xfId="0" applyFont="1" applyAlignment="1">
      <alignment horizontal="right" vertical="center"/>
    </xf>
    <xf numFmtId="0" fontId="13" fillId="32" borderId="70" xfId="0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0" fontId="13" fillId="32" borderId="81" xfId="0" applyFont="1" applyFill="1" applyBorder="1" applyAlignment="1">
      <alignment vertical="center"/>
    </xf>
    <xf numFmtId="0" fontId="13" fillId="32" borderId="82" xfId="0" applyFont="1" applyFill="1" applyBorder="1" applyAlignment="1">
      <alignment vertical="center"/>
    </xf>
    <xf numFmtId="0" fontId="13" fillId="32" borderId="91" xfId="0" applyFont="1" applyFill="1" applyBorder="1" applyAlignment="1">
      <alignment vertical="center"/>
    </xf>
    <xf numFmtId="0" fontId="13" fillId="32" borderId="92" xfId="0" applyFont="1" applyFill="1" applyBorder="1" applyAlignment="1">
      <alignment vertical="center"/>
    </xf>
    <xf numFmtId="0" fontId="13" fillId="32" borderId="91" xfId="53" applyFont="1" applyFill="1" applyBorder="1" applyAlignment="1" applyProtection="1">
      <alignment vertical="center"/>
      <protection/>
    </xf>
    <xf numFmtId="0" fontId="13" fillId="32" borderId="79" xfId="0" applyFont="1" applyFill="1" applyBorder="1" applyAlignment="1">
      <alignment vertical="center"/>
    </xf>
    <xf numFmtId="0" fontId="13" fillId="32" borderId="74" xfId="0" applyFont="1" applyFill="1" applyBorder="1" applyAlignment="1">
      <alignment vertical="center"/>
    </xf>
    <xf numFmtId="0" fontId="13" fillId="32" borderId="75" xfId="0" applyFont="1" applyFill="1" applyBorder="1" applyAlignment="1">
      <alignment vertical="center"/>
    </xf>
    <xf numFmtId="0" fontId="13" fillId="32" borderId="0" xfId="53" applyFont="1" applyFill="1" applyBorder="1" applyAlignment="1" applyProtection="1">
      <alignment vertical="center"/>
      <protection/>
    </xf>
    <xf numFmtId="16" fontId="13" fillId="0" borderId="40" xfId="0" applyNumberFormat="1" applyFont="1" applyBorder="1" applyAlignment="1">
      <alignment horizontal="center" vertical="center"/>
    </xf>
    <xf numFmtId="16" fontId="13" fillId="0" borderId="53" xfId="0" applyNumberFormat="1" applyFont="1" applyBorder="1" applyAlignment="1">
      <alignment horizontal="center" vertical="center"/>
    </xf>
    <xf numFmtId="16" fontId="35" fillId="37" borderId="60" xfId="0" applyNumberFormat="1" applyFont="1" applyFill="1" applyBorder="1" applyAlignment="1">
      <alignment horizontal="center" vertical="center"/>
    </xf>
    <xf numFmtId="16" fontId="13" fillId="37" borderId="61" xfId="0" applyNumberFormat="1" applyFont="1" applyFill="1" applyBorder="1" applyAlignment="1">
      <alignment horizontal="center" vertical="center"/>
    </xf>
    <xf numFmtId="16" fontId="13" fillId="0" borderId="48" xfId="0" applyNumberFormat="1" applyFont="1" applyBorder="1" applyAlignment="1" quotePrefix="1">
      <alignment vertical="center"/>
    </xf>
    <xf numFmtId="0" fontId="18" fillId="0" borderId="48" xfId="0" applyFont="1" applyBorder="1" applyAlignment="1" quotePrefix="1">
      <alignment horizontal="right" vertical="center"/>
    </xf>
    <xf numFmtId="0" fontId="13" fillId="0" borderId="62" xfId="0" applyFont="1" applyBorder="1" applyAlignment="1">
      <alignment vertical="center"/>
    </xf>
    <xf numFmtId="16" fontId="18" fillId="0" borderId="65" xfId="0" applyNumberFormat="1" applyFont="1" applyBorder="1" applyAlignment="1">
      <alignment horizontal="center" vertical="center"/>
    </xf>
    <xf numFmtId="0" fontId="206" fillId="32" borderId="67" xfId="0" applyFont="1" applyFill="1" applyBorder="1" applyAlignment="1">
      <alignment vertical="center"/>
    </xf>
    <xf numFmtId="16" fontId="220" fillId="32" borderId="24" xfId="0" applyNumberFormat="1" applyFont="1" applyFill="1" applyBorder="1" applyAlignment="1">
      <alignment horizontal="center" vertical="center"/>
    </xf>
    <xf numFmtId="0" fontId="122" fillId="0" borderId="93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56" fillId="45" borderId="94" xfId="0" applyFont="1" applyFill="1" applyBorder="1" applyAlignment="1">
      <alignment vertical="center"/>
    </xf>
    <xf numFmtId="0" fontId="56" fillId="45" borderId="17" xfId="0" applyFont="1" applyFill="1" applyBorder="1" applyAlignment="1">
      <alignment vertical="center"/>
    </xf>
    <xf numFmtId="0" fontId="14" fillId="36" borderId="19" xfId="0" applyFont="1" applyFill="1" applyBorder="1" applyAlignment="1">
      <alignment vertical="center"/>
    </xf>
    <xf numFmtId="0" fontId="221" fillId="0" borderId="0" xfId="0" applyFont="1" applyAlignment="1">
      <alignment vertical="center"/>
    </xf>
    <xf numFmtId="0" fontId="222" fillId="0" borderId="0" xfId="0" applyFont="1" applyAlignment="1">
      <alignment vertical="center"/>
    </xf>
    <xf numFmtId="0" fontId="211" fillId="0" borderId="24" xfId="0" applyFont="1" applyBorder="1" applyAlignment="1" quotePrefix="1">
      <alignment vertical="center"/>
    </xf>
    <xf numFmtId="0" fontId="211" fillId="0" borderId="48" xfId="0" applyFont="1" applyBorder="1" applyAlignment="1">
      <alignment vertical="center"/>
    </xf>
    <xf numFmtId="0" fontId="211" fillId="0" borderId="48" xfId="0" applyFont="1" applyBorder="1" applyAlignment="1" quotePrefix="1">
      <alignment horizontal="right" vertical="center"/>
    </xf>
    <xf numFmtId="0" fontId="14" fillId="36" borderId="23" xfId="0" applyFont="1" applyFill="1" applyBorder="1" applyAlignment="1">
      <alignment horizontal="center" vertical="center" wrapText="1"/>
    </xf>
    <xf numFmtId="0" fontId="201" fillId="37" borderId="12" xfId="0" applyFont="1" applyFill="1" applyBorder="1" applyAlignment="1">
      <alignment horizontal="right" vertical="center"/>
    </xf>
    <xf numFmtId="0" fontId="4" fillId="37" borderId="38" xfId="0" applyFont="1" applyFill="1" applyBorder="1" applyAlignment="1">
      <alignment vertical="center"/>
    </xf>
    <xf numFmtId="0" fontId="4" fillId="37" borderId="61" xfId="0" applyFont="1" applyFill="1" applyBorder="1" applyAlignment="1">
      <alignment vertical="center"/>
    </xf>
    <xf numFmtId="0" fontId="21" fillId="0" borderId="50" xfId="0" applyFont="1" applyBorder="1" applyAlignment="1">
      <alignment vertical="center"/>
    </xf>
    <xf numFmtId="16" fontId="212" fillId="0" borderId="34" xfId="0" applyNumberFormat="1" applyFont="1" applyBorder="1" applyAlignment="1">
      <alignment horizontal="center" vertical="center"/>
    </xf>
    <xf numFmtId="0" fontId="211" fillId="0" borderId="48" xfId="0" applyFont="1" applyBorder="1" applyAlignment="1">
      <alignment horizontal="right" vertical="center"/>
    </xf>
    <xf numFmtId="0" fontId="207" fillId="33" borderId="32" xfId="0" applyFont="1" applyFill="1" applyBorder="1" applyAlignment="1">
      <alignment vertical="center"/>
    </xf>
    <xf numFmtId="16" fontId="223" fillId="33" borderId="38" xfId="0" applyNumberFormat="1" applyFont="1" applyFill="1" applyBorder="1" applyAlignment="1" quotePrefix="1">
      <alignment horizontal="center" vertical="center"/>
    </xf>
    <xf numFmtId="0" fontId="211" fillId="0" borderId="59" xfId="0" applyFont="1" applyBorder="1" applyAlignment="1">
      <alignment vertical="center"/>
    </xf>
    <xf numFmtId="182" fontId="212" fillId="0" borderId="54" xfId="0" applyNumberFormat="1" applyFont="1" applyBorder="1" applyAlignment="1">
      <alignment horizontal="center" vertical="center"/>
    </xf>
    <xf numFmtId="16" fontId="212" fillId="0" borderId="35" xfId="0" applyNumberFormat="1" applyFont="1" applyBorder="1" applyAlignment="1" quotePrefix="1">
      <alignment horizontal="center" vertical="center"/>
    </xf>
    <xf numFmtId="16" fontId="212" fillId="32" borderId="23" xfId="0" applyNumberFormat="1" applyFont="1" applyFill="1" applyBorder="1" applyAlignment="1">
      <alignment horizontal="center" vertical="center"/>
    </xf>
    <xf numFmtId="16" fontId="212" fillId="32" borderId="24" xfId="0" applyNumberFormat="1" applyFont="1" applyFill="1" applyBorder="1" applyAlignment="1">
      <alignment horizontal="center" vertical="center"/>
    </xf>
    <xf numFmtId="0" fontId="211" fillId="0" borderId="48" xfId="0" applyFont="1" applyBorder="1" applyAlignment="1">
      <alignment horizontal="left" vertical="center"/>
    </xf>
    <xf numFmtId="16" fontId="212" fillId="32" borderId="65" xfId="0" applyNumberFormat="1" applyFont="1" applyFill="1" applyBorder="1" applyAlignment="1" quotePrefix="1">
      <alignment horizontal="center" vertical="center"/>
    </xf>
    <xf numFmtId="16" fontId="212" fillId="0" borderId="23" xfId="0" applyNumberFormat="1" applyFont="1" applyBorder="1" applyAlignment="1">
      <alignment horizontal="center" vertical="center"/>
    </xf>
    <xf numFmtId="16" fontId="212" fillId="0" borderId="24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4" fillId="32" borderId="24" xfId="0" applyFont="1" applyFill="1" applyBorder="1" applyAlignment="1">
      <alignment vertical="center"/>
    </xf>
    <xf numFmtId="49" fontId="14" fillId="32" borderId="48" xfId="0" applyNumberFormat="1" applyFont="1" applyFill="1" applyBorder="1" applyAlignment="1">
      <alignment horizontal="right" vertical="center"/>
    </xf>
    <xf numFmtId="16" fontId="212" fillId="0" borderId="52" xfId="0" applyNumberFormat="1" applyFont="1" applyBorder="1" applyAlignment="1" quotePrefix="1">
      <alignment horizontal="center" vertical="center"/>
    </xf>
    <xf numFmtId="0" fontId="148" fillId="0" borderId="0" xfId="0" applyFont="1" applyAlignment="1">
      <alignment vertical="center"/>
    </xf>
    <xf numFmtId="0" fontId="149" fillId="0" borderId="0" xfId="0" applyFont="1" applyAlignment="1">
      <alignment vertical="center"/>
    </xf>
    <xf numFmtId="16" fontId="150" fillId="0" borderId="0" xfId="0" applyNumberFormat="1" applyFont="1" applyAlignment="1">
      <alignment vertical="center"/>
    </xf>
    <xf numFmtId="16" fontId="13" fillId="0" borderId="39" xfId="0" applyNumberFormat="1" applyFont="1" applyBorder="1" applyAlignment="1">
      <alignment vertical="center"/>
    </xf>
    <xf numFmtId="0" fontId="131" fillId="0" borderId="0" xfId="0" applyFont="1" applyBorder="1" applyAlignment="1" quotePrefix="1">
      <alignment horizontal="right" vertical="center"/>
    </xf>
    <xf numFmtId="0" fontId="20" fillId="0" borderId="0" xfId="0" applyFont="1" applyBorder="1" applyAlignment="1" quotePrefix="1">
      <alignment vertical="center"/>
    </xf>
    <xf numFmtId="16" fontId="212" fillId="0" borderId="49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vertical="center"/>
    </xf>
    <xf numFmtId="16" fontId="137" fillId="33" borderId="32" xfId="0" applyNumberFormat="1" applyFont="1" applyFill="1" applyBorder="1" applyAlignment="1" quotePrefix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13" fillId="0" borderId="95" xfId="0" applyFont="1" applyBorder="1" applyAlignment="1">
      <alignment vertical="center"/>
    </xf>
    <xf numFmtId="0" fontId="15" fillId="37" borderId="32" xfId="0" applyFont="1" applyFill="1" applyBorder="1" applyAlignment="1">
      <alignment vertical="center"/>
    </xf>
    <xf numFmtId="0" fontId="16" fillId="37" borderId="60" xfId="0" applyFont="1" applyFill="1" applyBorder="1" applyAlignment="1">
      <alignment vertical="center"/>
    </xf>
    <xf numFmtId="0" fontId="16" fillId="37" borderId="12" xfId="0" applyFont="1" applyFill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89" fillId="0" borderId="51" xfId="0" applyFont="1" applyBorder="1" applyAlignment="1">
      <alignment vertical="center"/>
    </xf>
    <xf numFmtId="0" fontId="38" fillId="0" borderId="51" xfId="0" applyFont="1" applyBorder="1" applyAlignment="1">
      <alignment vertical="center"/>
    </xf>
    <xf numFmtId="0" fontId="224" fillId="0" borderId="51" xfId="0" applyFont="1" applyBorder="1" applyAlignment="1">
      <alignment vertical="center"/>
    </xf>
    <xf numFmtId="0" fontId="20" fillId="0" borderId="0" xfId="0" applyFont="1" applyAlignment="1" quotePrefix="1">
      <alignment vertical="center"/>
    </xf>
    <xf numFmtId="16" fontId="20" fillId="0" borderId="0" xfId="0" applyNumberFormat="1" applyFont="1" applyAlignment="1">
      <alignment horizontal="center" vertical="center"/>
    </xf>
    <xf numFmtId="0" fontId="140" fillId="0" borderId="0" xfId="0" applyFont="1" applyAlignment="1">
      <alignment vertical="center"/>
    </xf>
    <xf numFmtId="0" fontId="6" fillId="36" borderId="0" xfId="0" applyFont="1" applyFill="1" applyAlignment="1">
      <alignment vertical="center"/>
    </xf>
    <xf numFmtId="16" fontId="113" fillId="32" borderId="10" xfId="0" applyNumberFormat="1" applyFont="1" applyFill="1" applyBorder="1" applyAlignment="1">
      <alignment horizontal="center" vertical="center"/>
    </xf>
    <xf numFmtId="16" fontId="14" fillId="32" borderId="10" xfId="0" applyNumberFormat="1" applyFont="1" applyFill="1" applyBorder="1" applyAlignment="1">
      <alignment horizontal="center" vertical="center"/>
    </xf>
    <xf numFmtId="0" fontId="64" fillId="32" borderId="39" xfId="0" applyFont="1" applyFill="1" applyBorder="1" applyAlignment="1">
      <alignment vertical="center"/>
    </xf>
    <xf numFmtId="0" fontId="8" fillId="32" borderId="39" xfId="0" applyFont="1" applyFill="1" applyBorder="1" applyAlignment="1">
      <alignment vertical="center"/>
    </xf>
    <xf numFmtId="0" fontId="2" fillId="32" borderId="39" xfId="0" applyFont="1" applyFill="1" applyBorder="1" applyAlignment="1">
      <alignment vertical="center"/>
    </xf>
    <xf numFmtId="0" fontId="58" fillId="32" borderId="0" xfId="0" applyFont="1" applyFill="1" applyBorder="1" applyAlignment="1">
      <alignment/>
    </xf>
    <xf numFmtId="0" fontId="58" fillId="32" borderId="0" xfId="0" applyFont="1" applyFill="1" applyBorder="1" applyAlignment="1">
      <alignment horizontal="right"/>
    </xf>
    <xf numFmtId="0" fontId="58" fillId="32" borderId="0" xfId="0" applyFont="1" applyFill="1" applyBorder="1" applyAlignment="1">
      <alignment horizontal="left"/>
    </xf>
    <xf numFmtId="188" fontId="58" fillId="32" borderId="0" xfId="0" applyNumberFormat="1" applyFont="1" applyFill="1" applyBorder="1" applyAlignment="1">
      <alignment horizontal="center"/>
    </xf>
    <xf numFmtId="16" fontId="58" fillId="32" borderId="0" xfId="0" applyNumberFormat="1" applyFont="1" applyFill="1" applyBorder="1" applyAlignment="1">
      <alignment horizontal="center"/>
    </xf>
    <xf numFmtId="0" fontId="56" fillId="32" borderId="0" xfId="0" applyFont="1" applyFill="1" applyBorder="1" applyAlignment="1">
      <alignment horizontal="centerContinuous" vertical="center"/>
    </xf>
    <xf numFmtId="0" fontId="56" fillId="32" borderId="0" xfId="0" applyFont="1" applyFill="1" applyBorder="1" applyAlignment="1">
      <alignment vertical="center"/>
    </xf>
    <xf numFmtId="16" fontId="212" fillId="0" borderId="47" xfId="0" applyNumberFormat="1" applyFont="1" applyBorder="1" applyAlignment="1">
      <alignment horizontal="center" vertical="center"/>
    </xf>
    <xf numFmtId="16" fontId="212" fillId="36" borderId="34" xfId="0" applyNumberFormat="1" applyFont="1" applyFill="1" applyBorder="1" applyAlignment="1">
      <alignment horizontal="center" vertical="center"/>
    </xf>
    <xf numFmtId="183" fontId="13" fillId="36" borderId="47" xfId="0" applyNumberFormat="1" applyFont="1" applyFill="1" applyBorder="1" applyAlignment="1">
      <alignment horizontal="centerContinuous" vertical="center"/>
    </xf>
    <xf numFmtId="183" fontId="13" fillId="36" borderId="47" xfId="0" applyNumberFormat="1" applyFont="1" applyFill="1" applyBorder="1" applyAlignment="1" quotePrefix="1">
      <alignment horizontal="centerContinuous" vertical="center"/>
    </xf>
    <xf numFmtId="0" fontId="61" fillId="45" borderId="21" xfId="0" applyFont="1" applyFill="1" applyBorder="1" applyAlignment="1">
      <alignment vertical="center"/>
    </xf>
    <xf numFmtId="16" fontId="13" fillId="0" borderId="48" xfId="0" applyNumberFormat="1" applyFont="1" applyBorder="1" applyAlignment="1" quotePrefix="1">
      <alignment horizontal="center" vertical="center"/>
    </xf>
    <xf numFmtId="16" fontId="13" fillId="0" borderId="10" xfId="0" applyNumberFormat="1" applyFont="1" applyBorder="1" applyAlignment="1">
      <alignment horizontal="center" vertical="center"/>
    </xf>
    <xf numFmtId="16" fontId="13" fillId="37" borderId="38" xfId="0" applyNumberFormat="1" applyFont="1" applyFill="1" applyBorder="1" applyAlignment="1">
      <alignment horizontal="center" vertical="center"/>
    </xf>
    <xf numFmtId="0" fontId="122" fillId="0" borderId="32" xfId="0" applyFont="1" applyBorder="1" applyAlignment="1" quotePrefix="1">
      <alignment vertical="center"/>
    </xf>
    <xf numFmtId="16" fontId="13" fillId="0" borderId="33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16" fontId="13" fillId="0" borderId="24" xfId="0" applyNumberFormat="1" applyFont="1" applyBorder="1" applyAlignment="1">
      <alignment horizontal="center" vertical="center"/>
    </xf>
    <xf numFmtId="16" fontId="13" fillId="0" borderId="51" xfId="0" applyNumberFormat="1" applyFont="1" applyBorder="1" applyAlignment="1">
      <alignment horizontal="center" vertical="center"/>
    </xf>
    <xf numFmtId="16" fontId="212" fillId="0" borderId="51" xfId="0" applyNumberFormat="1" applyFont="1" applyBorder="1" applyAlignment="1">
      <alignment horizontal="center" vertical="center"/>
    </xf>
    <xf numFmtId="16" fontId="117" fillId="33" borderId="32" xfId="0" applyNumberFormat="1" applyFont="1" applyFill="1" applyBorder="1" applyAlignment="1" quotePrefix="1">
      <alignment horizontal="center" vertical="center"/>
    </xf>
    <xf numFmtId="0" fontId="13" fillId="37" borderId="32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right" vertical="center" indent="1"/>
    </xf>
    <xf numFmtId="0" fontId="13" fillId="37" borderId="0" xfId="0" applyFont="1" applyFill="1" applyBorder="1" applyAlignment="1">
      <alignment horizontal="right" vertical="center" indent="1"/>
    </xf>
    <xf numFmtId="0" fontId="201" fillId="37" borderId="0" xfId="0" applyFont="1" applyFill="1" applyBorder="1" applyAlignment="1">
      <alignment horizontal="right" vertical="center" indent="1"/>
    </xf>
    <xf numFmtId="0" fontId="101" fillId="33" borderId="32" xfId="0" applyFont="1" applyFill="1" applyBorder="1" applyAlignment="1">
      <alignment horizontal="center" vertical="center"/>
    </xf>
    <xf numFmtId="0" fontId="13" fillId="36" borderId="51" xfId="0" applyFont="1" applyFill="1" applyBorder="1" applyAlignment="1">
      <alignment horizontal="right" vertical="center"/>
    </xf>
    <xf numFmtId="16" fontId="13" fillId="37" borderId="0" xfId="0" applyNumberFormat="1" applyFont="1" applyFill="1" applyBorder="1" applyAlignment="1">
      <alignment vertical="center"/>
    </xf>
    <xf numFmtId="16" fontId="201" fillId="37" borderId="32" xfId="0" applyNumberFormat="1" applyFont="1" applyFill="1" applyBorder="1" applyAlignment="1" quotePrefix="1">
      <alignment horizontal="center"/>
    </xf>
    <xf numFmtId="16" fontId="201" fillId="37" borderId="32" xfId="0" applyNumberFormat="1" applyFont="1" applyFill="1" applyBorder="1" applyAlignment="1" quotePrefix="1">
      <alignment horizontal="left" indent="10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201" fillId="37" borderId="61" xfId="0" applyFont="1" applyFill="1" applyBorder="1" applyAlignment="1">
      <alignment vertical="center"/>
    </xf>
    <xf numFmtId="0" fontId="55" fillId="45" borderId="96" xfId="0" applyFont="1" applyFill="1" applyBorder="1" applyAlignment="1">
      <alignment vertical="center"/>
    </xf>
    <xf numFmtId="0" fontId="5" fillId="32" borderId="25" xfId="0" applyFont="1" applyFill="1" applyBorder="1" applyAlignment="1">
      <alignment horizontal="center" vertical="center" wrapText="1"/>
    </xf>
    <xf numFmtId="16" fontId="212" fillId="32" borderId="54" xfId="0" applyNumberFormat="1" applyFont="1" applyFill="1" applyBorder="1" applyAlignment="1">
      <alignment horizontal="center" vertical="center"/>
    </xf>
    <xf numFmtId="16" fontId="212" fillId="32" borderId="35" xfId="0" applyNumberFormat="1" applyFont="1" applyFill="1" applyBorder="1" applyAlignment="1">
      <alignment horizontal="center" vertical="center"/>
    </xf>
    <xf numFmtId="16" fontId="212" fillId="36" borderId="40" xfId="0" applyNumberFormat="1" applyFont="1" applyFill="1" applyBorder="1" applyAlignment="1">
      <alignment horizontal="center" vertical="center"/>
    </xf>
    <xf numFmtId="183" fontId="212" fillId="36" borderId="40" xfId="0" applyNumberFormat="1" applyFont="1" applyFill="1" applyBorder="1" applyAlignment="1">
      <alignment horizontal="center" vertical="center"/>
    </xf>
    <xf numFmtId="16" fontId="212" fillId="0" borderId="34" xfId="0" applyNumberFormat="1" applyFont="1" applyBorder="1" applyAlignment="1" quotePrefix="1">
      <alignment horizontal="center" vertical="center"/>
    </xf>
    <xf numFmtId="182" fontId="204" fillId="0" borderId="54" xfId="0" applyNumberFormat="1" applyFont="1" applyBorder="1" applyAlignment="1">
      <alignment horizontal="center" vertical="center"/>
    </xf>
    <xf numFmtId="16" fontId="204" fillId="0" borderId="34" xfId="0" applyNumberFormat="1" applyFont="1" applyBorder="1" applyAlignment="1" quotePrefix="1">
      <alignment horizontal="center" vertical="center"/>
    </xf>
    <xf numFmtId="16" fontId="204" fillId="32" borderId="23" xfId="0" applyNumberFormat="1" applyFont="1" applyFill="1" applyBorder="1" applyAlignment="1">
      <alignment horizontal="center" vertical="center"/>
    </xf>
    <xf numFmtId="16" fontId="204" fillId="32" borderId="24" xfId="0" applyNumberFormat="1" applyFont="1" applyFill="1" applyBorder="1" applyAlignment="1">
      <alignment horizontal="center" vertical="center"/>
    </xf>
    <xf numFmtId="16" fontId="204" fillId="36" borderId="34" xfId="0" applyNumberFormat="1" applyFont="1" applyFill="1" applyBorder="1" applyAlignment="1">
      <alignment horizontal="center" vertical="center"/>
    </xf>
    <xf numFmtId="16" fontId="204" fillId="32" borderId="65" xfId="0" applyNumberFormat="1" applyFont="1" applyFill="1" applyBorder="1" applyAlignment="1" quotePrefix="1">
      <alignment horizontal="center" vertical="center"/>
    </xf>
    <xf numFmtId="16" fontId="204" fillId="0" borderId="24" xfId="0" applyNumberFormat="1" applyFont="1" applyBorder="1" applyAlignment="1">
      <alignment horizontal="center" vertical="center"/>
    </xf>
    <xf numFmtId="0" fontId="211" fillId="0" borderId="39" xfId="0" applyFont="1" applyBorder="1" applyAlignment="1" quotePrefix="1">
      <alignment horizontal="right" vertical="center"/>
    </xf>
    <xf numFmtId="0" fontId="211" fillId="0" borderId="39" xfId="0" applyFont="1" applyBorder="1" applyAlignment="1">
      <alignment vertical="center"/>
    </xf>
    <xf numFmtId="16" fontId="212" fillId="0" borderId="23" xfId="0" applyNumberFormat="1" applyFont="1" applyBorder="1" applyAlignment="1" quotePrefix="1">
      <alignment horizontal="center" vertical="center"/>
    </xf>
    <xf numFmtId="16" fontId="212" fillId="0" borderId="24" xfId="0" applyNumberFormat="1" applyFont="1" applyBorder="1" applyAlignment="1" quotePrefix="1">
      <alignment horizontal="center" vertical="center"/>
    </xf>
    <xf numFmtId="0" fontId="55" fillId="45" borderId="15" xfId="0" applyFont="1" applyFill="1" applyBorder="1" applyAlignment="1">
      <alignment vertical="center"/>
    </xf>
    <xf numFmtId="0" fontId="5" fillId="32" borderId="67" xfId="0" applyFont="1" applyFill="1" applyBorder="1" applyAlignment="1">
      <alignment horizontal="center" vertical="center" wrapText="1"/>
    </xf>
    <xf numFmtId="0" fontId="14" fillId="32" borderId="67" xfId="0" applyFont="1" applyFill="1" applyBorder="1" applyAlignment="1">
      <alignment horizontal="center" vertical="center"/>
    </xf>
    <xf numFmtId="16" fontId="14" fillId="32" borderId="67" xfId="0" applyNumberFormat="1" applyFont="1" applyFill="1" applyBorder="1" applyAlignment="1">
      <alignment horizontal="center" vertical="center"/>
    </xf>
    <xf numFmtId="0" fontId="56" fillId="32" borderId="48" xfId="0" applyFont="1" applyFill="1" applyBorder="1" applyAlignment="1">
      <alignment vertical="center"/>
    </xf>
    <xf numFmtId="0" fontId="6" fillId="32" borderId="39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57" fillId="45" borderId="97" xfId="0" applyFont="1" applyFill="1" applyBorder="1" applyAlignment="1">
      <alignment vertical="center"/>
    </xf>
    <xf numFmtId="16" fontId="58" fillId="45" borderId="19" xfId="0" applyNumberFormat="1" applyFont="1" applyFill="1" applyBorder="1" applyAlignment="1">
      <alignment horizontal="center" vertical="center"/>
    </xf>
    <xf numFmtId="16" fontId="14" fillId="36" borderId="23" xfId="0" applyNumberFormat="1" applyFont="1" applyFill="1" applyBorder="1" applyAlignment="1">
      <alignment horizontal="center" vertical="center" wrapText="1"/>
    </xf>
    <xf numFmtId="0" fontId="56" fillId="36" borderId="14" xfId="0" applyFont="1" applyFill="1" applyBorder="1" applyAlignment="1">
      <alignment horizontal="centerContinuous" vertical="center"/>
    </xf>
    <xf numFmtId="16" fontId="14" fillId="36" borderId="23" xfId="0" applyNumberFormat="1" applyFont="1" applyFill="1" applyBorder="1" applyAlignment="1">
      <alignment horizontal="center" vertical="center"/>
    </xf>
    <xf numFmtId="0" fontId="64" fillId="36" borderId="0" xfId="0" applyFont="1" applyFill="1" applyBorder="1" applyAlignment="1" quotePrefix="1">
      <alignment vertical="center"/>
    </xf>
    <xf numFmtId="0" fontId="225" fillId="40" borderId="0" xfId="0" applyFont="1" applyFill="1" applyBorder="1" applyAlignment="1" quotePrefix="1">
      <alignment vertical="center"/>
    </xf>
    <xf numFmtId="0" fontId="226" fillId="40" borderId="0" xfId="0" applyFont="1" applyFill="1" applyBorder="1" applyAlignment="1">
      <alignment vertical="center"/>
    </xf>
    <xf numFmtId="0" fontId="226" fillId="40" borderId="0" xfId="0" applyFont="1" applyFill="1" applyBorder="1" applyAlignment="1">
      <alignment horizontal="right" vertical="center"/>
    </xf>
    <xf numFmtId="0" fontId="226" fillId="40" borderId="0" xfId="0" applyFont="1" applyFill="1" applyBorder="1" applyAlignment="1">
      <alignment horizontal="left" vertical="center"/>
    </xf>
    <xf numFmtId="188" fontId="226" fillId="40" borderId="0" xfId="0" applyNumberFormat="1" applyFont="1" applyFill="1" applyBorder="1" applyAlignment="1">
      <alignment horizontal="center" vertical="center"/>
    </xf>
    <xf numFmtId="16" fontId="226" fillId="40" borderId="0" xfId="0" applyNumberFormat="1" applyFont="1" applyFill="1" applyAlignment="1">
      <alignment horizontal="center" vertical="center"/>
    </xf>
    <xf numFmtId="0" fontId="8" fillId="32" borderId="0" xfId="0" applyFont="1" applyFill="1" applyAlignment="1">
      <alignment horizontal="right" vertical="center"/>
    </xf>
    <xf numFmtId="0" fontId="8" fillId="32" borderId="0" xfId="0" applyFont="1" applyFill="1" applyAlignment="1">
      <alignment horizontal="left" vertical="center"/>
    </xf>
    <xf numFmtId="188" fontId="8" fillId="32" borderId="0" xfId="0" applyNumberFormat="1" applyFont="1" applyFill="1" applyAlignment="1">
      <alignment horizontal="center" vertical="center"/>
    </xf>
    <xf numFmtId="16" fontId="8" fillId="32" borderId="0" xfId="0" applyNumberFormat="1" applyFont="1" applyFill="1" applyAlignment="1">
      <alignment horizontal="center" vertical="center"/>
    </xf>
    <xf numFmtId="16" fontId="212" fillId="36" borderId="54" xfId="0" applyNumberFormat="1" applyFont="1" applyFill="1" applyBorder="1" applyAlignment="1">
      <alignment horizontal="center" vertical="center"/>
    </xf>
    <xf numFmtId="16" fontId="212" fillId="36" borderId="35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4" fillId="33" borderId="36" xfId="0" applyFont="1" applyFill="1" applyBorder="1" applyAlignment="1">
      <alignment horizontal="left" vertical="center"/>
    </xf>
    <xf numFmtId="0" fontId="34" fillId="33" borderId="32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center" vertical="center"/>
    </xf>
    <xf numFmtId="0" fontId="14" fillId="36" borderId="23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 vertical="center" wrapText="1"/>
    </xf>
    <xf numFmtId="0" fontId="14" fillId="32" borderId="49" xfId="0" applyFont="1" applyFill="1" applyBorder="1" applyAlignment="1">
      <alignment horizontal="center" vertical="center" wrapText="1"/>
    </xf>
    <xf numFmtId="183" fontId="212" fillId="0" borderId="47" xfId="0" applyNumberFormat="1" applyFont="1" applyBorder="1" applyAlignment="1">
      <alignment horizontal="centerContinuous" vertical="center"/>
    </xf>
    <xf numFmtId="183" fontId="212" fillId="0" borderId="47" xfId="0" applyNumberFormat="1" applyFont="1" applyBorder="1" applyAlignment="1" quotePrefix="1">
      <alignment horizontal="centerContinuous" vertical="center"/>
    </xf>
    <xf numFmtId="16" fontId="212" fillId="0" borderId="65" xfId="0" applyNumberFormat="1" applyFont="1" applyBorder="1" applyAlignment="1">
      <alignment horizontal="center" vertical="center"/>
    </xf>
    <xf numFmtId="183" fontId="212" fillId="0" borderId="47" xfId="0" applyNumberFormat="1" applyFont="1" applyBorder="1" applyAlignment="1" quotePrefix="1">
      <alignment horizontal="center" vertical="center"/>
    </xf>
    <xf numFmtId="183" fontId="212" fillId="0" borderId="47" xfId="0" applyNumberFormat="1" applyFont="1" applyBorder="1" applyAlignment="1">
      <alignment horizontal="center" vertical="center"/>
    </xf>
    <xf numFmtId="183" fontId="212" fillId="0" borderId="40" xfId="0" applyNumberFormat="1" applyFont="1" applyBorder="1" applyAlignment="1">
      <alignment horizontal="center" vertical="center"/>
    </xf>
    <xf numFmtId="183" fontId="212" fillId="36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2352675</xdr:colOff>
      <xdr:row>0</xdr:row>
      <xdr:rowOff>133350</xdr:rowOff>
    </xdr:from>
    <xdr:to>
      <xdr:col>1</xdr:col>
      <xdr:colOff>180975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33350"/>
          <a:ext cx="2419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885825</xdr:colOff>
      <xdr:row>0</xdr:row>
      <xdr:rowOff>238125</xdr:rowOff>
    </xdr:from>
    <xdr:to>
      <xdr:col>0</xdr:col>
      <xdr:colOff>3238500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38125"/>
          <a:ext cx="2352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0</xdr:col>
      <xdr:colOff>1400175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24777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0</xdr:col>
      <xdr:colOff>2190750</xdr:colOff>
      <xdr:row>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914525" cy="1238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mi.cheung@rclgroup.com" TargetMode="External" /><Relationship Id="rId2" Type="http://schemas.openxmlformats.org/officeDocument/2006/relationships/hyperlink" Target="mailto:sammi.cheung@rclgroup.com" TargetMode="External" /><Relationship Id="rId3" Type="http://schemas.openxmlformats.org/officeDocument/2006/relationships/hyperlink" Target="mailto:takki.leung@rclgroup.com" TargetMode="External" /><Relationship Id="rId4" Type="http://schemas.openxmlformats.org/officeDocument/2006/relationships/hyperlink" Target="mailto:pan.chan@rclgroup.com" TargetMode="External" /><Relationship Id="rId5" Type="http://schemas.openxmlformats.org/officeDocument/2006/relationships/hyperlink" Target="mailto:janise@rclgroup.com" TargetMode="External" /><Relationship Id="rId6" Type="http://schemas.openxmlformats.org/officeDocument/2006/relationships/hyperlink" Target="mailto:janise@rclgroup.com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va.koo@rclgroup.com" TargetMode="External" /><Relationship Id="rId2" Type="http://schemas.openxmlformats.org/officeDocument/2006/relationships/hyperlink" Target="mailto:sammi.cheung@rclgroup.com" TargetMode="External" /><Relationship Id="rId3" Type="http://schemas.openxmlformats.org/officeDocument/2006/relationships/hyperlink" Target="mailto:ivyyip@rclgroup.com" TargetMode="External" /><Relationship Id="rId4" Type="http://schemas.openxmlformats.org/officeDocument/2006/relationships/hyperlink" Target="mailto:lilian_chan@rclgroup.com" TargetMode="External" /><Relationship Id="rId5" Type="http://schemas.openxmlformats.org/officeDocument/2006/relationships/hyperlink" Target="mailto:hkgsi@rclgroup.com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8"/>
  <sheetViews>
    <sheetView tabSelected="1" zoomScale="55" zoomScaleNormal="55" zoomScaleSheetLayoutView="55" workbookViewId="0" topLeftCell="A1">
      <selection activeCell="F563" sqref="F563"/>
    </sheetView>
  </sheetViews>
  <sheetFormatPr defaultColWidth="9.140625" defaultRowHeight="12.75"/>
  <cols>
    <col min="1" max="1" width="68.8515625" style="155" customWidth="1"/>
    <col min="2" max="2" width="4.28125" style="155" customWidth="1"/>
    <col min="3" max="3" width="30.7109375" style="155" customWidth="1"/>
    <col min="4" max="4" width="10.421875" style="155" customWidth="1"/>
    <col min="5" max="5" width="38.7109375" style="155" customWidth="1"/>
    <col min="6" max="6" width="31.8515625" style="155" customWidth="1"/>
    <col min="7" max="7" width="22.00390625" style="155" customWidth="1"/>
    <col min="8" max="8" width="21.00390625" style="155" customWidth="1"/>
    <col min="9" max="9" width="28.8515625" style="155" customWidth="1"/>
    <col min="10" max="10" width="29.8515625" style="155" customWidth="1"/>
    <col min="11" max="11" width="29.57421875" style="155" customWidth="1"/>
    <col min="12" max="12" width="29.00390625" style="155" customWidth="1"/>
    <col min="13" max="13" width="27.8515625" style="155" customWidth="1"/>
    <col min="14" max="14" width="29.28125" style="155" customWidth="1"/>
    <col min="15" max="15" width="28.28125" style="155" customWidth="1"/>
    <col min="16" max="16" width="2.28125" style="155" customWidth="1"/>
    <col min="17" max="16384" width="9.140625" style="155" customWidth="1"/>
  </cols>
  <sheetData>
    <row r="1" spans="1:14" s="74" customFormat="1" ht="35.25">
      <c r="A1" s="432"/>
      <c r="B1" s="432"/>
      <c r="C1" s="432"/>
      <c r="D1" s="564"/>
      <c r="E1" s="598"/>
      <c r="F1" s="599" t="s">
        <v>0</v>
      </c>
      <c r="G1" s="598"/>
      <c r="H1" s="598"/>
      <c r="I1" s="598"/>
      <c r="J1" s="598"/>
      <c r="M1" s="432" t="s">
        <v>8</v>
      </c>
      <c r="N1" s="634"/>
    </row>
    <row r="2" spans="1:14" s="76" customFormat="1" ht="35.25">
      <c r="A2" s="432"/>
      <c r="B2" s="432"/>
      <c r="C2" s="432"/>
      <c r="D2" s="566"/>
      <c r="E2" s="552"/>
      <c r="F2" s="598" t="s">
        <v>16</v>
      </c>
      <c r="G2" s="552"/>
      <c r="H2" s="552"/>
      <c r="I2" s="552"/>
      <c r="J2" s="552"/>
      <c r="K2" s="77"/>
      <c r="M2" s="635"/>
      <c r="N2" s="636"/>
    </row>
    <row r="3" spans="1:14" s="76" customFormat="1" ht="35.25">
      <c r="A3" s="432"/>
      <c r="B3" s="432"/>
      <c r="C3" s="432"/>
      <c r="D3" s="432"/>
      <c r="E3" s="553" t="s">
        <v>26</v>
      </c>
      <c r="F3" s="552"/>
      <c r="G3" s="552"/>
      <c r="H3" s="552"/>
      <c r="I3" s="552"/>
      <c r="J3" s="552"/>
      <c r="K3" s="77"/>
      <c r="M3" s="635">
        <v>45393</v>
      </c>
      <c r="N3" s="432"/>
    </row>
    <row r="4" spans="1:14" s="76" customFormat="1" ht="35.25">
      <c r="A4" s="432"/>
      <c r="B4" s="432"/>
      <c r="C4" s="432"/>
      <c r="D4" s="566"/>
      <c r="E4" s="599" t="s">
        <v>366</v>
      </c>
      <c r="F4" s="600"/>
      <c r="G4" s="601"/>
      <c r="H4" s="599"/>
      <c r="I4" s="601"/>
      <c r="J4" s="552"/>
      <c r="K4" s="77"/>
      <c r="M4" s="432"/>
      <c r="N4" s="432"/>
    </row>
    <row r="5" spans="1:13" s="76" customFormat="1" ht="35.25">
      <c r="A5" s="432"/>
      <c r="B5" s="432"/>
      <c r="C5" s="432"/>
      <c r="D5" s="566"/>
      <c r="E5" s="599"/>
      <c r="F5" s="600"/>
      <c r="G5" s="601"/>
      <c r="H5" s="599"/>
      <c r="I5" s="601"/>
      <c r="J5" s="552"/>
      <c r="K5" s="77"/>
      <c r="M5" s="432" t="s">
        <v>66</v>
      </c>
    </row>
    <row r="6" spans="1:13" s="76" customFormat="1" ht="30.75">
      <c r="A6" s="432"/>
      <c r="B6" s="432"/>
      <c r="C6" s="432"/>
      <c r="D6" s="566"/>
      <c r="E6" s="565"/>
      <c r="F6" s="567"/>
      <c r="G6" s="568"/>
      <c r="H6" s="565"/>
      <c r="I6" s="568"/>
      <c r="J6" s="566"/>
      <c r="K6" s="77"/>
      <c r="M6" s="432"/>
    </row>
    <row r="7" spans="3:12" s="81" customFormat="1" ht="18.75"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s="81" customFormat="1" ht="31.5">
      <c r="A8" s="724" t="s">
        <v>213</v>
      </c>
      <c r="B8" s="725"/>
      <c r="C8" s="726"/>
      <c r="D8" s="726"/>
      <c r="E8" s="726"/>
      <c r="F8" s="726"/>
      <c r="G8" s="726"/>
      <c r="H8" s="726"/>
      <c r="I8" s="727"/>
      <c r="J8" s="728"/>
      <c r="K8" s="82"/>
      <c r="L8" s="82"/>
    </row>
    <row r="9" spans="1:12" s="81" customFormat="1" ht="31.5">
      <c r="A9" s="719" t="s">
        <v>369</v>
      </c>
      <c r="B9" s="720"/>
      <c r="C9" s="721"/>
      <c r="D9" s="721"/>
      <c r="E9" s="721"/>
      <c r="F9" s="721"/>
      <c r="G9" s="721"/>
      <c r="H9" s="721"/>
      <c r="I9" s="722"/>
      <c r="J9" s="723"/>
      <c r="K9" s="723"/>
      <c r="L9" s="723"/>
    </row>
    <row r="10" spans="1:12" s="81" customFormat="1" ht="26.25">
      <c r="A10" s="562"/>
      <c r="B10" s="387"/>
      <c r="C10" s="388"/>
      <c r="D10" s="388"/>
      <c r="E10" s="388"/>
      <c r="F10" s="388"/>
      <c r="G10" s="388"/>
      <c r="H10" s="388"/>
      <c r="I10" s="82"/>
      <c r="J10" s="82"/>
      <c r="K10" s="82"/>
      <c r="L10" s="82"/>
    </row>
    <row r="11" spans="1:12" s="553" customFormat="1" ht="37.5" customHeight="1">
      <c r="A11" s="549" t="s">
        <v>208</v>
      </c>
      <c r="B11" s="550"/>
      <c r="C11" s="551"/>
      <c r="D11" s="551"/>
      <c r="E11" s="551"/>
      <c r="F11" s="551"/>
      <c r="G11" s="551"/>
      <c r="H11" s="551"/>
      <c r="I11" s="552"/>
      <c r="J11" s="552"/>
      <c r="K11" s="552"/>
      <c r="L11" s="552"/>
    </row>
    <row r="12" spans="1:12" s="553" customFormat="1" ht="37.5" customHeight="1">
      <c r="A12" s="549"/>
      <c r="B12" s="550"/>
      <c r="C12" s="551"/>
      <c r="D12" s="551"/>
      <c r="E12" s="551"/>
      <c r="F12" s="551"/>
      <c r="G12" s="551"/>
      <c r="H12" s="551"/>
      <c r="I12" s="552"/>
      <c r="J12" s="552"/>
      <c r="K12" s="552"/>
      <c r="L12" s="552"/>
    </row>
    <row r="13" spans="1:12" s="553" customFormat="1" ht="37.5" customHeight="1" thickBot="1">
      <c r="A13" s="549"/>
      <c r="B13" s="550"/>
      <c r="C13" s="551"/>
      <c r="D13" s="551"/>
      <c r="E13" s="551"/>
      <c r="F13" s="551"/>
      <c r="G13" s="551"/>
      <c r="H13" s="551"/>
      <c r="I13" s="552"/>
      <c r="J13" s="552"/>
      <c r="K13" s="552"/>
      <c r="L13" s="552"/>
    </row>
    <row r="14" spans="1:15" s="329" customFormat="1" ht="35.25" customHeight="1" thickTop="1">
      <c r="A14" s="1057" t="s">
        <v>374</v>
      </c>
      <c r="B14" s="1058"/>
      <c r="C14" s="1058"/>
      <c r="D14" s="1058"/>
      <c r="E14" s="1058"/>
      <c r="F14" s="1058"/>
      <c r="G14" s="1058"/>
      <c r="H14" s="1058"/>
      <c r="I14" s="1058"/>
      <c r="J14" s="930" t="s">
        <v>376</v>
      </c>
      <c r="K14" s="954"/>
      <c r="L14" s="959"/>
      <c r="M14" s="960"/>
      <c r="N14" s="328"/>
      <c r="O14" s="328"/>
    </row>
    <row r="15" spans="1:15" s="329" customFormat="1" ht="29.25" customHeight="1" thickBot="1">
      <c r="A15" s="92" t="s">
        <v>293</v>
      </c>
      <c r="B15" s="93"/>
      <c r="C15" s="94"/>
      <c r="D15" s="95"/>
      <c r="E15" s="96"/>
      <c r="F15" s="97"/>
      <c r="G15" s="373"/>
      <c r="H15" s="96"/>
      <c r="I15" s="96"/>
      <c r="J15" s="96"/>
      <c r="K15" s="536" t="s">
        <v>207</v>
      </c>
      <c r="L15" s="680"/>
      <c r="M15" s="961"/>
      <c r="N15" s="328"/>
      <c r="O15" s="328"/>
    </row>
    <row r="16" spans="1:15" ht="12" customHeight="1" thickTop="1">
      <c r="A16" s="101"/>
      <c r="B16" s="101"/>
      <c r="C16" s="101"/>
      <c r="D16" s="101"/>
      <c r="E16" s="101"/>
      <c r="F16" s="31"/>
      <c r="G16" s="282"/>
      <c r="H16" s="101"/>
      <c r="I16" s="101"/>
      <c r="J16" s="101"/>
      <c r="K16" s="101"/>
      <c r="L16" s="283"/>
      <c r="M16" s="958"/>
      <c r="N16" s="101"/>
      <c r="O16" s="101"/>
    </row>
    <row r="17" spans="1:15" ht="23.25">
      <c r="A17" s="107" t="s">
        <v>1</v>
      </c>
      <c r="B17" s="108"/>
      <c r="C17" s="108"/>
      <c r="D17" s="108"/>
      <c r="E17" s="109" t="s">
        <v>15</v>
      </c>
      <c r="F17" s="110" t="s">
        <v>14</v>
      </c>
      <c r="G17" s="1055" t="s">
        <v>2</v>
      </c>
      <c r="H17" s="1056"/>
      <c r="I17" s="260" t="s">
        <v>3</v>
      </c>
      <c r="J17" s="70" t="s">
        <v>3</v>
      </c>
      <c r="K17" s="70" t="s">
        <v>3</v>
      </c>
      <c r="L17" s="19" t="s">
        <v>3</v>
      </c>
      <c r="M17" s="19" t="s">
        <v>3</v>
      </c>
      <c r="N17" s="654"/>
      <c r="O17" s="101"/>
    </row>
    <row r="18" spans="1:15" ht="23.25">
      <c r="A18" s="111"/>
      <c r="B18" s="534"/>
      <c r="C18" s="534"/>
      <c r="D18" s="534"/>
      <c r="E18" s="112"/>
      <c r="F18" s="15"/>
      <c r="G18" s="579"/>
      <c r="H18" s="285"/>
      <c r="I18" s="579"/>
      <c r="J18" s="19"/>
      <c r="K18" s="19"/>
      <c r="L18" s="233"/>
      <c r="M18" s="962"/>
      <c r="N18" s="654"/>
      <c r="O18" s="101"/>
    </row>
    <row r="19" spans="1:15" ht="23.25">
      <c r="A19" s="111"/>
      <c r="B19" s="80"/>
      <c r="C19" s="80"/>
      <c r="D19" s="80"/>
      <c r="E19" s="112"/>
      <c r="F19" s="113"/>
      <c r="G19" s="341"/>
      <c r="H19" s="321"/>
      <c r="I19" s="292"/>
      <c r="J19" s="293"/>
      <c r="K19" s="19" t="s">
        <v>336</v>
      </c>
      <c r="L19" s="19" t="s">
        <v>336</v>
      </c>
      <c r="M19" s="19" t="s">
        <v>336</v>
      </c>
      <c r="N19" s="654"/>
      <c r="O19" s="101"/>
    </row>
    <row r="20" spans="1:15" ht="21.75" customHeight="1">
      <c r="A20" s="111"/>
      <c r="B20" s="118"/>
      <c r="C20" s="118"/>
      <c r="D20" s="80"/>
      <c r="E20" s="109" t="s">
        <v>91</v>
      </c>
      <c r="F20" s="109" t="s">
        <v>194</v>
      </c>
      <c r="G20" s="190" t="s">
        <v>3</v>
      </c>
      <c r="H20" s="73" t="s">
        <v>4</v>
      </c>
      <c r="I20" s="190" t="s">
        <v>52</v>
      </c>
      <c r="J20" s="260" t="s">
        <v>48</v>
      </c>
      <c r="K20" s="955" t="s">
        <v>335</v>
      </c>
      <c r="L20" s="955" t="s">
        <v>372</v>
      </c>
      <c r="M20" s="955" t="s">
        <v>373</v>
      </c>
      <c r="N20" s="654"/>
      <c r="O20" s="101"/>
    </row>
    <row r="21" spans="1:15" s="345" customFormat="1" ht="24" customHeight="1">
      <c r="A21" s="357" t="s">
        <v>419</v>
      </c>
      <c r="B21" s="108" t="s">
        <v>5</v>
      </c>
      <c r="C21" s="384">
        <v>2410</v>
      </c>
      <c r="D21" s="123" t="s">
        <v>6</v>
      </c>
      <c r="E21" s="195">
        <v>45398.333333333336</v>
      </c>
      <c r="F21" s="331">
        <v>45402.958333333336</v>
      </c>
      <c r="G21" s="332">
        <f aca="true" t="shared" si="0" ref="G21:G30">F21+1</f>
        <v>45403.958333333336</v>
      </c>
      <c r="H21" s="126">
        <f>G21</f>
        <v>45403.958333333336</v>
      </c>
      <c r="I21" s="246">
        <f>H21+4</f>
        <v>45407.958333333336</v>
      </c>
      <c r="J21" s="342">
        <f>H21+6</f>
        <v>45409.958333333336</v>
      </c>
      <c r="K21" s="342">
        <f>H21+29</f>
        <v>45432.958333333336</v>
      </c>
      <c r="L21" s="342">
        <f>H21+31</f>
        <v>45434.958333333336</v>
      </c>
      <c r="M21" s="342">
        <f>H21+33</f>
        <v>45436.958333333336</v>
      </c>
      <c r="N21" s="963"/>
      <c r="O21" s="343"/>
    </row>
    <row r="22" spans="1:15" s="345" customFormat="1" ht="22.5" customHeight="1">
      <c r="A22" s="357" t="s">
        <v>407</v>
      </c>
      <c r="B22" s="108" t="s">
        <v>5</v>
      </c>
      <c r="C22" s="384">
        <v>2412</v>
      </c>
      <c r="D22" s="123" t="s">
        <v>6</v>
      </c>
      <c r="E22" s="346">
        <f aca="true" t="shared" si="1" ref="E22:E32">E21+7</f>
        <v>45405.333333333336</v>
      </c>
      <c r="F22" s="347">
        <f aca="true" t="shared" si="2" ref="F22:F32">F21+7</f>
        <v>45409.958333333336</v>
      </c>
      <c r="G22" s="332">
        <f t="shared" si="0"/>
        <v>45410.958333333336</v>
      </c>
      <c r="H22" s="126">
        <f aca="true" t="shared" si="3" ref="H22:H32">G22</f>
        <v>45410.958333333336</v>
      </c>
      <c r="I22" s="246">
        <f aca="true" t="shared" si="4" ref="I22:I32">H22+4</f>
        <v>45414.958333333336</v>
      </c>
      <c r="J22" s="342">
        <f aca="true" t="shared" si="5" ref="J22:J32">H22+6</f>
        <v>45416.958333333336</v>
      </c>
      <c r="K22" s="342">
        <f aca="true" t="shared" si="6" ref="K22:K32">H22+29</f>
        <v>45439.958333333336</v>
      </c>
      <c r="L22" s="342">
        <f aca="true" t="shared" si="7" ref="L22:L32">H22+31</f>
        <v>45441.958333333336</v>
      </c>
      <c r="M22" s="342">
        <f aca="true" t="shared" si="8" ref="M22:M32">H22+33</f>
        <v>45443.958333333336</v>
      </c>
      <c r="N22" s="963"/>
      <c r="O22" s="343"/>
    </row>
    <row r="23" spans="1:15" s="349" customFormat="1" ht="22.5" customHeight="1">
      <c r="A23" s="920" t="s">
        <v>480</v>
      </c>
      <c r="B23" s="108" t="s">
        <v>5</v>
      </c>
      <c r="C23" s="1024" t="s">
        <v>422</v>
      </c>
      <c r="D23" s="1025" t="s">
        <v>6</v>
      </c>
      <c r="E23" s="1063">
        <f t="shared" si="1"/>
        <v>45412.333333333336</v>
      </c>
      <c r="F23" s="1064">
        <f>F22+7</f>
        <v>45416.958333333336</v>
      </c>
      <c r="G23" s="1065">
        <f t="shared" si="0"/>
        <v>45417.958333333336</v>
      </c>
      <c r="H23" s="928">
        <f t="shared" si="3"/>
        <v>45417.958333333336</v>
      </c>
      <c r="I23" s="1026">
        <f t="shared" si="4"/>
        <v>45421.958333333336</v>
      </c>
      <c r="J23" s="1027">
        <f t="shared" si="5"/>
        <v>45423.958333333336</v>
      </c>
      <c r="K23" s="1027">
        <f t="shared" si="6"/>
        <v>45446.958333333336</v>
      </c>
      <c r="L23" s="1027">
        <f t="shared" si="7"/>
        <v>45448.958333333336</v>
      </c>
      <c r="M23" s="1027">
        <f t="shared" si="8"/>
        <v>45450.958333333336</v>
      </c>
      <c r="N23" s="964"/>
      <c r="O23" s="348"/>
    </row>
    <row r="24" spans="1:15" s="350" customFormat="1" ht="24.75" customHeight="1">
      <c r="A24" s="357" t="s">
        <v>419</v>
      </c>
      <c r="B24" s="108" t="s">
        <v>5</v>
      </c>
      <c r="C24" s="384">
        <v>2412</v>
      </c>
      <c r="D24" s="108" t="s">
        <v>6</v>
      </c>
      <c r="E24" s="346">
        <f t="shared" si="1"/>
        <v>45419.333333333336</v>
      </c>
      <c r="F24" s="347">
        <f t="shared" si="2"/>
        <v>45423.958333333336</v>
      </c>
      <c r="G24" s="332">
        <f t="shared" si="0"/>
        <v>45424.958333333336</v>
      </c>
      <c r="H24" s="126">
        <f t="shared" si="3"/>
        <v>45424.958333333336</v>
      </c>
      <c r="I24" s="246">
        <f t="shared" si="4"/>
        <v>45428.958333333336</v>
      </c>
      <c r="J24" s="342">
        <f t="shared" si="5"/>
        <v>45430.958333333336</v>
      </c>
      <c r="K24" s="342">
        <f t="shared" si="6"/>
        <v>45453.958333333336</v>
      </c>
      <c r="L24" s="342">
        <f t="shared" si="7"/>
        <v>45455.958333333336</v>
      </c>
      <c r="M24" s="342">
        <f t="shared" si="8"/>
        <v>45457.958333333336</v>
      </c>
      <c r="N24" s="965"/>
      <c r="O24" s="257"/>
    </row>
    <row r="25" spans="1:15" s="350" customFormat="1" ht="23.25">
      <c r="A25" s="357" t="s">
        <v>407</v>
      </c>
      <c r="B25" s="108" t="s">
        <v>5</v>
      </c>
      <c r="C25" s="384">
        <v>2414</v>
      </c>
      <c r="D25" s="108" t="s">
        <v>6</v>
      </c>
      <c r="E25" s="346">
        <f t="shared" si="1"/>
        <v>45426.333333333336</v>
      </c>
      <c r="F25" s="347">
        <f t="shared" si="2"/>
        <v>45430.958333333336</v>
      </c>
      <c r="G25" s="332">
        <f t="shared" si="0"/>
        <v>45431.958333333336</v>
      </c>
      <c r="H25" s="126">
        <f t="shared" si="3"/>
        <v>45431.958333333336</v>
      </c>
      <c r="I25" s="246">
        <f t="shared" si="4"/>
        <v>45435.958333333336</v>
      </c>
      <c r="J25" s="342">
        <f t="shared" si="5"/>
        <v>45437.958333333336</v>
      </c>
      <c r="K25" s="342">
        <f t="shared" si="6"/>
        <v>45460.958333333336</v>
      </c>
      <c r="L25" s="342">
        <f t="shared" si="7"/>
        <v>45462.958333333336</v>
      </c>
      <c r="M25" s="342">
        <f t="shared" si="8"/>
        <v>45464.958333333336</v>
      </c>
      <c r="N25" s="965"/>
      <c r="O25" s="257"/>
    </row>
    <row r="26" spans="1:15" s="345" customFormat="1" ht="21.75" customHeight="1">
      <c r="A26" s="357" t="s">
        <v>400</v>
      </c>
      <c r="B26" s="108" t="s">
        <v>5</v>
      </c>
      <c r="C26" s="384" t="s">
        <v>448</v>
      </c>
      <c r="D26" s="108" t="s">
        <v>6</v>
      </c>
      <c r="E26" s="685">
        <f t="shared" si="1"/>
        <v>45433.333333333336</v>
      </c>
      <c r="F26" s="686">
        <f t="shared" si="2"/>
        <v>45437.958333333336</v>
      </c>
      <c r="G26" s="351">
        <f t="shared" si="0"/>
        <v>45438.958333333336</v>
      </c>
      <c r="H26" s="126">
        <f t="shared" si="3"/>
        <v>45438.958333333336</v>
      </c>
      <c r="I26" s="246">
        <f t="shared" si="4"/>
        <v>45442.958333333336</v>
      </c>
      <c r="J26" s="342">
        <f t="shared" si="5"/>
        <v>45444.958333333336</v>
      </c>
      <c r="K26" s="342">
        <f t="shared" si="6"/>
        <v>45467.958333333336</v>
      </c>
      <c r="L26" s="342">
        <f t="shared" si="7"/>
        <v>45469.958333333336</v>
      </c>
      <c r="M26" s="342">
        <f t="shared" si="8"/>
        <v>45471.958333333336</v>
      </c>
      <c r="N26" s="963"/>
      <c r="O26" s="343"/>
    </row>
    <row r="27" spans="1:15" s="345" customFormat="1" ht="24.75" customHeight="1">
      <c r="A27" s="357" t="s">
        <v>419</v>
      </c>
      <c r="B27" s="108" t="s">
        <v>5</v>
      </c>
      <c r="C27" s="384">
        <v>2414</v>
      </c>
      <c r="D27" s="108" t="s">
        <v>6</v>
      </c>
      <c r="E27" s="985">
        <f t="shared" si="1"/>
        <v>45440.333333333336</v>
      </c>
      <c r="F27" s="986">
        <f t="shared" si="2"/>
        <v>45444.958333333336</v>
      </c>
      <c r="G27" s="332">
        <f t="shared" si="0"/>
        <v>45445.958333333336</v>
      </c>
      <c r="H27" s="126">
        <f t="shared" si="3"/>
        <v>45445.958333333336</v>
      </c>
      <c r="I27" s="246">
        <f t="shared" si="4"/>
        <v>45449.958333333336</v>
      </c>
      <c r="J27" s="342">
        <f t="shared" si="5"/>
        <v>45451.958333333336</v>
      </c>
      <c r="K27" s="342">
        <f t="shared" si="6"/>
        <v>45474.958333333336</v>
      </c>
      <c r="L27" s="342">
        <f t="shared" si="7"/>
        <v>45476.958333333336</v>
      </c>
      <c r="M27" s="342">
        <f t="shared" si="8"/>
        <v>45478.958333333336</v>
      </c>
      <c r="N27" s="963"/>
      <c r="O27" s="343"/>
    </row>
    <row r="28" spans="1:15" s="345" customFormat="1" ht="22.5" customHeight="1">
      <c r="A28" s="357" t="s">
        <v>407</v>
      </c>
      <c r="B28" s="108" t="s">
        <v>5</v>
      </c>
      <c r="C28" s="384">
        <v>2416</v>
      </c>
      <c r="D28" s="123" t="s">
        <v>6</v>
      </c>
      <c r="E28" s="346">
        <f t="shared" si="1"/>
        <v>45447.333333333336</v>
      </c>
      <c r="F28" s="347">
        <f t="shared" si="2"/>
        <v>45451.958333333336</v>
      </c>
      <c r="G28" s="332">
        <f t="shared" si="0"/>
        <v>45452.958333333336</v>
      </c>
      <c r="H28" s="126">
        <f t="shared" si="3"/>
        <v>45452.958333333336</v>
      </c>
      <c r="I28" s="246">
        <f t="shared" si="4"/>
        <v>45456.958333333336</v>
      </c>
      <c r="J28" s="342">
        <f t="shared" si="5"/>
        <v>45458.958333333336</v>
      </c>
      <c r="K28" s="342">
        <f t="shared" si="6"/>
        <v>45481.958333333336</v>
      </c>
      <c r="L28" s="342">
        <f t="shared" si="7"/>
        <v>45483.958333333336</v>
      </c>
      <c r="M28" s="342">
        <f t="shared" si="8"/>
        <v>45485.958333333336</v>
      </c>
      <c r="N28" s="963"/>
      <c r="O28" s="343"/>
    </row>
    <row r="29" spans="1:15" s="919" customFormat="1" ht="22.5" customHeight="1">
      <c r="A29" s="357" t="s">
        <v>400</v>
      </c>
      <c r="B29" s="108" t="s">
        <v>5</v>
      </c>
      <c r="C29" s="384" t="s">
        <v>449</v>
      </c>
      <c r="D29" s="123" t="s">
        <v>6</v>
      </c>
      <c r="E29" s="346">
        <f t="shared" si="1"/>
        <v>45454.333333333336</v>
      </c>
      <c r="F29" s="347">
        <f t="shared" si="2"/>
        <v>45458.958333333336</v>
      </c>
      <c r="G29" s="332">
        <f t="shared" si="0"/>
        <v>45459.958333333336</v>
      </c>
      <c r="H29" s="126">
        <f t="shared" si="3"/>
        <v>45459.958333333336</v>
      </c>
      <c r="I29" s="246">
        <f t="shared" si="4"/>
        <v>45463.958333333336</v>
      </c>
      <c r="J29" s="342">
        <f t="shared" si="5"/>
        <v>45465.958333333336</v>
      </c>
      <c r="K29" s="342">
        <f t="shared" si="6"/>
        <v>45488.958333333336</v>
      </c>
      <c r="L29" s="342">
        <f t="shared" si="7"/>
        <v>45490.958333333336</v>
      </c>
      <c r="M29" s="342">
        <f t="shared" si="8"/>
        <v>45492.958333333336</v>
      </c>
      <c r="N29" s="966"/>
      <c r="O29" s="918"/>
    </row>
    <row r="30" spans="1:15" s="345" customFormat="1" ht="22.5" customHeight="1">
      <c r="A30" s="357" t="s">
        <v>419</v>
      </c>
      <c r="B30" s="108" t="s">
        <v>5</v>
      </c>
      <c r="C30" s="384">
        <v>2416</v>
      </c>
      <c r="D30" s="108" t="s">
        <v>6</v>
      </c>
      <c r="E30" s="346">
        <f t="shared" si="1"/>
        <v>45461.333333333336</v>
      </c>
      <c r="F30" s="347">
        <f t="shared" si="2"/>
        <v>45465.958333333336</v>
      </c>
      <c r="G30" s="332">
        <f t="shared" si="0"/>
        <v>45466.958333333336</v>
      </c>
      <c r="H30" s="126">
        <f t="shared" si="3"/>
        <v>45466.958333333336</v>
      </c>
      <c r="I30" s="246">
        <f t="shared" si="4"/>
        <v>45470.958333333336</v>
      </c>
      <c r="J30" s="342">
        <f t="shared" si="5"/>
        <v>45472.958333333336</v>
      </c>
      <c r="K30" s="342">
        <f t="shared" si="6"/>
        <v>45495.958333333336</v>
      </c>
      <c r="L30" s="342">
        <f t="shared" si="7"/>
        <v>45497.958333333336</v>
      </c>
      <c r="M30" s="342">
        <f t="shared" si="8"/>
        <v>45499.958333333336</v>
      </c>
      <c r="N30" s="963"/>
      <c r="O30" s="343"/>
    </row>
    <row r="31" spans="1:15" s="345" customFormat="1" ht="25.5" customHeight="1">
      <c r="A31" s="357" t="s">
        <v>407</v>
      </c>
      <c r="B31" s="108" t="s">
        <v>5</v>
      </c>
      <c r="C31" s="384">
        <v>2418</v>
      </c>
      <c r="D31" s="108" t="s">
        <v>6</v>
      </c>
      <c r="E31" s="346">
        <f t="shared" si="1"/>
        <v>45468.333333333336</v>
      </c>
      <c r="F31" s="347">
        <f t="shared" si="2"/>
        <v>45472.958333333336</v>
      </c>
      <c r="G31" s="332">
        <f>F31+1</f>
        <v>45473.958333333336</v>
      </c>
      <c r="H31" s="126">
        <f t="shared" si="3"/>
        <v>45473.958333333336</v>
      </c>
      <c r="I31" s="246">
        <f t="shared" si="4"/>
        <v>45477.958333333336</v>
      </c>
      <c r="J31" s="342">
        <f t="shared" si="5"/>
        <v>45479.958333333336</v>
      </c>
      <c r="K31" s="342">
        <f t="shared" si="6"/>
        <v>45502.958333333336</v>
      </c>
      <c r="L31" s="342">
        <f t="shared" si="7"/>
        <v>45504.958333333336</v>
      </c>
      <c r="M31" s="342">
        <f t="shared" si="8"/>
        <v>45506.958333333336</v>
      </c>
      <c r="N31" s="963"/>
      <c r="O31" s="343"/>
    </row>
    <row r="32" spans="1:15" s="345" customFormat="1" ht="22.5" customHeight="1">
      <c r="A32" s="357" t="s">
        <v>400</v>
      </c>
      <c r="B32" s="108" t="s">
        <v>5</v>
      </c>
      <c r="C32" s="384" t="s">
        <v>450</v>
      </c>
      <c r="D32" s="108" t="s">
        <v>6</v>
      </c>
      <c r="E32" s="346">
        <f t="shared" si="1"/>
        <v>45475.333333333336</v>
      </c>
      <c r="F32" s="347">
        <f t="shared" si="2"/>
        <v>45479.958333333336</v>
      </c>
      <c r="G32" s="332">
        <f>F32+1</f>
        <v>45480.958333333336</v>
      </c>
      <c r="H32" s="126">
        <f t="shared" si="3"/>
        <v>45480.958333333336</v>
      </c>
      <c r="I32" s="246">
        <f t="shared" si="4"/>
        <v>45484.958333333336</v>
      </c>
      <c r="J32" s="342">
        <f t="shared" si="5"/>
        <v>45486.958333333336</v>
      </c>
      <c r="K32" s="342">
        <f t="shared" si="6"/>
        <v>45509.958333333336</v>
      </c>
      <c r="L32" s="342">
        <f t="shared" si="7"/>
        <v>45511.958333333336</v>
      </c>
      <c r="M32" s="342">
        <f t="shared" si="8"/>
        <v>45513.958333333336</v>
      </c>
      <c r="N32" s="963"/>
      <c r="O32" s="343"/>
    </row>
    <row r="33" spans="1:15" s="345" customFormat="1" ht="22.5" customHeight="1">
      <c r="A33" s="107"/>
      <c r="B33" s="108"/>
      <c r="C33" s="384"/>
      <c r="D33" s="108"/>
      <c r="E33" s="710"/>
      <c r="F33" s="711"/>
      <c r="G33" s="136"/>
      <c r="H33" s="136"/>
      <c r="I33" s="354"/>
      <c r="J33" s="354"/>
      <c r="K33" s="535"/>
      <c r="L33" s="956"/>
      <c r="M33" s="957"/>
      <c r="N33" s="344"/>
      <c r="O33" s="343"/>
    </row>
    <row r="34" spans="1:15" ht="24.75" customHeight="1">
      <c r="A34" s="617" t="s">
        <v>19</v>
      </c>
      <c r="B34" s="712"/>
      <c r="C34" s="713"/>
      <c r="D34" s="714"/>
      <c r="E34" s="714"/>
      <c r="F34" s="715"/>
      <c r="G34" s="591"/>
      <c r="H34" s="760" t="s">
        <v>24</v>
      </c>
      <c r="I34" s="761"/>
      <c r="J34" s="714"/>
      <c r="K34" s="712"/>
      <c r="L34" s="356"/>
      <c r="M34" s="134"/>
      <c r="N34" s="101"/>
      <c r="O34" s="101"/>
    </row>
    <row r="35" spans="1:15" ht="24.75" customHeight="1">
      <c r="A35" s="130" t="s">
        <v>328</v>
      </c>
      <c r="B35" s="134"/>
      <c r="C35" s="355"/>
      <c r="D35" s="175"/>
      <c r="H35" s="137" t="s">
        <v>329</v>
      </c>
      <c r="I35" s="279"/>
      <c r="J35" s="175"/>
      <c r="K35" s="134"/>
      <c r="L35" s="356"/>
      <c r="M35" s="134"/>
      <c r="N35" s="101"/>
      <c r="O35" s="101"/>
    </row>
    <row r="36" spans="1:12" s="81" customFormat="1" ht="21" customHeight="1" hidden="1">
      <c r="A36" s="83"/>
      <c r="B36" s="84"/>
      <c r="C36" s="684"/>
      <c r="D36" s="684"/>
      <c r="E36" s="684"/>
      <c r="F36" s="684"/>
      <c r="G36" s="684"/>
      <c r="H36" s="684"/>
      <c r="I36" s="683"/>
      <c r="J36" s="683"/>
      <c r="K36" s="683"/>
      <c r="L36" s="683"/>
    </row>
    <row r="37" spans="1:15" s="141" customFormat="1" ht="36.75" customHeight="1" hidden="1" thickTop="1">
      <c r="A37" s="86" t="s">
        <v>246</v>
      </c>
      <c r="B37" s="87"/>
      <c r="C37" s="88"/>
      <c r="D37" s="90"/>
      <c r="E37" s="90"/>
      <c r="F37" s="593" t="s">
        <v>209</v>
      </c>
      <c r="G37" s="593"/>
      <c r="H37" s="594"/>
      <c r="I37" s="592"/>
      <c r="J37" s="595"/>
      <c r="K37" s="140"/>
      <c r="L37" s="140"/>
      <c r="M37" s="140"/>
      <c r="N37" s="140"/>
      <c r="O37" s="140"/>
    </row>
    <row r="38" spans="1:15" s="141" customFormat="1" ht="35.25" customHeight="1" hidden="1" thickBot="1">
      <c r="A38" s="92" t="s">
        <v>280</v>
      </c>
      <c r="B38" s="93"/>
      <c r="C38" s="94"/>
      <c r="D38" s="95"/>
      <c r="E38" s="96"/>
      <c r="F38" s="97"/>
      <c r="G38" s="98"/>
      <c r="H38" s="596" t="s">
        <v>207</v>
      </c>
      <c r="I38" s="536"/>
      <c r="J38" s="597"/>
      <c r="K38" s="140"/>
      <c r="L38" s="140"/>
      <c r="M38" s="140"/>
      <c r="N38" s="140"/>
      <c r="O38" s="140"/>
    </row>
    <row r="39" spans="1:15" s="141" customFormat="1" ht="21.75" customHeight="1" hidden="1" thickTop="1">
      <c r="A39" s="107"/>
      <c r="B39" s="108"/>
      <c r="C39" s="108"/>
      <c r="D39" s="143"/>
      <c r="E39" s="144"/>
      <c r="F39" s="144"/>
      <c r="G39" s="144"/>
      <c r="H39" s="144"/>
      <c r="I39" s="144"/>
      <c r="J39" s="14"/>
      <c r="K39" s="140"/>
      <c r="L39" s="140"/>
      <c r="M39" s="140"/>
      <c r="N39" s="140"/>
      <c r="O39" s="140"/>
    </row>
    <row r="40" spans="1:15" s="141" customFormat="1" ht="21.75" customHeight="1" hidden="1">
      <c r="A40" s="107" t="s">
        <v>1</v>
      </c>
      <c r="B40" s="108"/>
      <c r="C40" s="108"/>
      <c r="D40" s="108"/>
      <c r="E40" s="109" t="s">
        <v>15</v>
      </c>
      <c r="F40" s="110" t="s">
        <v>14</v>
      </c>
      <c r="G40" s="1055" t="s">
        <v>2</v>
      </c>
      <c r="H40" s="1059"/>
      <c r="I40" s="13" t="s">
        <v>3</v>
      </c>
      <c r="J40" s="109" t="s">
        <v>3</v>
      </c>
      <c r="K40" s="140"/>
      <c r="L40" s="140"/>
      <c r="M40" s="140"/>
      <c r="N40" s="140"/>
      <c r="O40" s="140"/>
    </row>
    <row r="41" spans="1:15" s="141" customFormat="1" ht="21.75" customHeight="1" hidden="1">
      <c r="A41" s="111"/>
      <c r="B41" s="80"/>
      <c r="C41" s="80"/>
      <c r="D41" s="80"/>
      <c r="E41" s="112"/>
      <c r="F41" s="113"/>
      <c r="G41" s="14"/>
      <c r="H41" s="15"/>
      <c r="I41" s="116" t="s">
        <v>83</v>
      </c>
      <c r="J41" s="112" t="s">
        <v>83</v>
      </c>
      <c r="K41" s="140"/>
      <c r="L41" s="140"/>
      <c r="M41" s="140"/>
      <c r="N41" s="140"/>
      <c r="O41" s="140"/>
    </row>
    <row r="42" spans="1:15" s="141" customFormat="1" ht="21.75" customHeight="1" hidden="1">
      <c r="A42" s="111"/>
      <c r="B42" s="80"/>
      <c r="C42" s="80"/>
      <c r="D42" s="80"/>
      <c r="E42" s="109" t="s">
        <v>247</v>
      </c>
      <c r="F42" s="109" t="s">
        <v>194</v>
      </c>
      <c r="G42" s="190" t="s">
        <v>3</v>
      </c>
      <c r="H42" s="73" t="s">
        <v>4</v>
      </c>
      <c r="I42" s="13" t="s">
        <v>84</v>
      </c>
      <c r="J42" s="109" t="s">
        <v>97</v>
      </c>
      <c r="K42" s="140"/>
      <c r="L42" s="140"/>
      <c r="M42" s="140"/>
      <c r="N42" s="140"/>
      <c r="O42" s="140"/>
    </row>
    <row r="43" spans="1:15" s="141" customFormat="1" ht="24.75" customHeight="1" hidden="1">
      <c r="A43" s="805"/>
      <c r="B43" s="762" t="s">
        <v>5</v>
      </c>
      <c r="C43" s="806"/>
      <c r="D43" s="807"/>
      <c r="E43" s="643"/>
      <c r="F43" s="643"/>
      <c r="G43" s="644"/>
      <c r="H43" s="352"/>
      <c r="I43" s="808"/>
      <c r="J43" s="750"/>
      <c r="K43" s="127"/>
      <c r="L43" s="150"/>
      <c r="M43" s="127"/>
      <c r="N43" s="140"/>
      <c r="O43" s="140"/>
    </row>
    <row r="44" spans="1:15" s="152" customFormat="1" ht="26.25" customHeight="1" hidden="1">
      <c r="A44" s="805"/>
      <c r="B44" s="762" t="s">
        <v>5</v>
      </c>
      <c r="C44" s="806"/>
      <c r="D44" s="807"/>
      <c r="E44" s="643"/>
      <c r="F44" s="643"/>
      <c r="G44" s="644"/>
      <c r="H44" s="352"/>
      <c r="I44" s="808"/>
      <c r="J44" s="750"/>
      <c r="K44" s="151"/>
      <c r="L44" s="151"/>
      <c r="M44" s="151"/>
      <c r="N44" s="151"/>
      <c r="O44" s="151"/>
    </row>
    <row r="45" spans="1:15" s="141" customFormat="1" ht="26.25" customHeight="1" hidden="1">
      <c r="A45" s="805"/>
      <c r="B45" s="762" t="s">
        <v>5</v>
      </c>
      <c r="C45" s="806"/>
      <c r="D45" s="809"/>
      <c r="E45" s="643"/>
      <c r="F45" s="643"/>
      <c r="G45" s="644"/>
      <c r="H45" s="352"/>
      <c r="I45" s="808"/>
      <c r="J45" s="750"/>
      <c r="K45" s="140"/>
      <c r="L45" s="140"/>
      <c r="M45" s="140"/>
      <c r="N45" s="140"/>
      <c r="O45" s="140"/>
    </row>
    <row r="46" spans="1:15" ht="21" customHeight="1" hidden="1">
      <c r="A46" s="805"/>
      <c r="B46" s="762" t="s">
        <v>5</v>
      </c>
      <c r="C46" s="806"/>
      <c r="D46" s="807"/>
      <c r="E46" s="643"/>
      <c r="F46" s="643"/>
      <c r="G46" s="644"/>
      <c r="H46" s="352"/>
      <c r="I46" s="808"/>
      <c r="J46" s="750"/>
      <c r="K46" s="80"/>
      <c r="L46" s="80"/>
      <c r="M46" s="80"/>
      <c r="N46" s="80"/>
      <c r="O46" s="80"/>
    </row>
    <row r="47" spans="1:15" s="141" customFormat="1" ht="21.75" customHeight="1" hidden="1">
      <c r="A47" s="805"/>
      <c r="B47" s="762" t="s">
        <v>5</v>
      </c>
      <c r="C47" s="806"/>
      <c r="D47" s="807"/>
      <c r="E47" s="643">
        <f aca="true" t="shared" si="9" ref="E47:F49">E46+7</f>
        <v>7</v>
      </c>
      <c r="F47" s="643">
        <f t="shared" si="9"/>
        <v>7</v>
      </c>
      <c r="G47" s="644">
        <f aca="true" t="shared" si="10" ref="G47:H49">F47+1</f>
        <v>8</v>
      </c>
      <c r="H47" s="352">
        <f t="shared" si="10"/>
        <v>9</v>
      </c>
      <c r="I47" s="808">
        <f>H47+2</f>
        <v>11</v>
      </c>
      <c r="J47" s="750">
        <f>H47+4</f>
        <v>13</v>
      </c>
      <c r="K47" s="140"/>
      <c r="L47" s="140"/>
      <c r="M47" s="140"/>
      <c r="N47" s="140"/>
      <c r="O47" s="140"/>
    </row>
    <row r="48" spans="1:16" s="716" customFormat="1" ht="28.5" customHeight="1" hidden="1">
      <c r="A48" s="805"/>
      <c r="B48" s="123" t="s">
        <v>5</v>
      </c>
      <c r="C48" s="122"/>
      <c r="D48" s="807"/>
      <c r="E48" s="643">
        <f t="shared" si="9"/>
        <v>14</v>
      </c>
      <c r="F48" s="643">
        <f t="shared" si="9"/>
        <v>14</v>
      </c>
      <c r="G48" s="644">
        <f t="shared" si="10"/>
        <v>15</v>
      </c>
      <c r="H48" s="352">
        <f t="shared" si="10"/>
        <v>16</v>
      </c>
      <c r="I48" s="808">
        <f>H48+2</f>
        <v>18</v>
      </c>
      <c r="J48" s="750">
        <f>H48+4</f>
        <v>20</v>
      </c>
      <c r="K48" s="717"/>
      <c r="L48" s="717"/>
      <c r="M48" s="717"/>
      <c r="N48" s="717"/>
      <c r="O48" s="717"/>
      <c r="P48" s="718"/>
    </row>
    <row r="49" spans="1:15" s="141" customFormat="1" ht="21" customHeight="1" hidden="1">
      <c r="A49" s="805"/>
      <c r="B49" s="123" t="s">
        <v>5</v>
      </c>
      <c r="C49" s="122"/>
      <c r="D49" s="153"/>
      <c r="E49" s="196">
        <f t="shared" si="9"/>
        <v>21</v>
      </c>
      <c r="F49" s="196">
        <f t="shared" si="9"/>
        <v>21</v>
      </c>
      <c r="G49" s="125">
        <f t="shared" si="10"/>
        <v>22</v>
      </c>
      <c r="H49" s="126">
        <f t="shared" si="10"/>
        <v>23</v>
      </c>
      <c r="I49" s="808">
        <f>H49+2</f>
        <v>25</v>
      </c>
      <c r="J49" s="750">
        <f>H49+4</f>
        <v>27</v>
      </c>
      <c r="K49" s="140"/>
      <c r="L49" s="140"/>
      <c r="M49" s="140"/>
      <c r="N49" s="140"/>
      <c r="O49" s="140"/>
    </row>
    <row r="50" spans="1:15" s="141" customFormat="1" ht="21.75" customHeight="1" hidden="1">
      <c r="A50" s="107"/>
      <c r="B50" s="534"/>
      <c r="C50" s="561"/>
      <c r="D50" s="559"/>
      <c r="E50" s="156"/>
      <c r="F50" s="157"/>
      <c r="G50" s="560"/>
      <c r="H50" s="560"/>
      <c r="I50" s="354"/>
      <c r="J50" s="354"/>
      <c r="K50" s="140"/>
      <c r="L50" s="140"/>
      <c r="M50" s="140"/>
      <c r="N50" s="140"/>
      <c r="O50" s="140"/>
    </row>
    <row r="51" spans="1:15" s="141" customFormat="1" ht="24.75" customHeight="1" hidden="1">
      <c r="A51" s="534"/>
      <c r="B51" s="80"/>
      <c r="C51" s="158"/>
      <c r="D51" s="78"/>
      <c r="E51" s="159"/>
      <c r="F51" s="160"/>
      <c r="G51" s="137" t="s">
        <v>179</v>
      </c>
      <c r="H51" s="160"/>
      <c r="I51" s="646"/>
      <c r="J51" s="574"/>
      <c r="K51" s="135"/>
      <c r="L51" s="140"/>
      <c r="M51" s="140"/>
      <c r="N51" s="140"/>
      <c r="O51" s="140"/>
    </row>
    <row r="52" spans="1:15" s="141" customFormat="1" ht="24.75" customHeight="1">
      <c r="A52" s="951" t="s">
        <v>349</v>
      </c>
      <c r="B52" s="80"/>
      <c r="C52" s="158"/>
      <c r="D52" s="78"/>
      <c r="E52" s="159"/>
      <c r="F52" s="160"/>
      <c r="G52" s="137"/>
      <c r="H52" s="160"/>
      <c r="I52" s="646"/>
      <c r="J52" s="574"/>
      <c r="K52" s="135"/>
      <c r="L52" s="140"/>
      <c r="M52" s="140"/>
      <c r="N52" s="140"/>
      <c r="O52" s="140"/>
    </row>
    <row r="53" spans="1:15" s="141" customFormat="1" ht="24.75" customHeight="1">
      <c r="A53" s="967" t="s">
        <v>312</v>
      </c>
      <c r="B53" s="968"/>
      <c r="C53" s="969"/>
      <c r="D53" s="78"/>
      <c r="E53" s="159"/>
      <c r="F53" s="160"/>
      <c r="G53" s="137"/>
      <c r="H53" s="160"/>
      <c r="I53" s="646"/>
      <c r="J53" s="574"/>
      <c r="K53" s="135"/>
      <c r="L53" s="140"/>
      <c r="M53" s="140"/>
      <c r="N53" s="140"/>
      <c r="O53" s="140"/>
    </row>
    <row r="54" spans="1:15" s="141" customFormat="1" ht="24.75" customHeight="1">
      <c r="A54" s="951" t="s">
        <v>375</v>
      </c>
      <c r="B54" s="80"/>
      <c r="C54" s="158"/>
      <c r="D54" s="78"/>
      <c r="E54" s="159"/>
      <c r="F54" s="160"/>
      <c r="G54" s="137"/>
      <c r="H54" s="160"/>
      <c r="I54" s="646"/>
      <c r="J54" s="574"/>
      <c r="K54" s="135"/>
      <c r="L54" s="140"/>
      <c r="M54" s="140"/>
      <c r="N54" s="140"/>
      <c r="O54" s="140"/>
    </row>
    <row r="55" spans="1:15" s="141" customFormat="1" ht="24.75" customHeight="1" thickBot="1">
      <c r="A55" s="80"/>
      <c r="B55" s="80"/>
      <c r="C55" s="158"/>
      <c r="D55" s="78"/>
      <c r="E55" s="159"/>
      <c r="F55" s="160"/>
      <c r="G55" s="137"/>
      <c r="H55" s="160"/>
      <c r="I55" s="137"/>
      <c r="J55" s="160"/>
      <c r="K55" s="135"/>
      <c r="L55" s="140"/>
      <c r="M55" s="140"/>
      <c r="N55" s="140"/>
      <c r="O55" s="140"/>
    </row>
    <row r="56" spans="1:15" ht="30" customHeight="1" thickTop="1">
      <c r="A56" s="86" t="s">
        <v>313</v>
      </c>
      <c r="B56" s="87"/>
      <c r="C56" s="88"/>
      <c r="D56" s="90"/>
      <c r="E56" s="89"/>
      <c r="F56" s="930" t="s">
        <v>340</v>
      </c>
      <c r="G56" s="89"/>
      <c r="H56" s="91"/>
      <c r="I56" s="162"/>
      <c r="J56" s="903"/>
      <c r="K56" s="101"/>
      <c r="L56" s="106"/>
      <c r="M56" s="101"/>
      <c r="N56" s="101"/>
      <c r="O56" s="101"/>
    </row>
    <row r="57" spans="1:15" ht="30" customHeight="1" thickBot="1">
      <c r="A57" s="92" t="s">
        <v>294</v>
      </c>
      <c r="B57" s="93"/>
      <c r="C57" s="94"/>
      <c r="D57" s="95"/>
      <c r="E57" s="96"/>
      <c r="F57" s="97"/>
      <c r="G57" s="98"/>
      <c r="H57" s="99"/>
      <c r="I57" s="931" t="s">
        <v>207</v>
      </c>
      <c r="J57" s="904"/>
      <c r="K57" s="101"/>
      <c r="L57" s="106"/>
      <c r="M57" s="101"/>
      <c r="N57" s="101"/>
      <c r="O57" s="101"/>
    </row>
    <row r="58" spans="1:15" ht="10.5" customHeight="1" thickTop="1">
      <c r="A58" s="101"/>
      <c r="B58" s="101"/>
      <c r="C58" s="102"/>
      <c r="D58" s="103"/>
      <c r="E58" s="103"/>
      <c r="F58" s="104"/>
      <c r="G58" s="104"/>
      <c r="H58" s="104"/>
      <c r="I58" s="105"/>
      <c r="J58" s="106"/>
      <c r="K58" s="101"/>
      <c r="L58" s="106"/>
      <c r="M58" s="101"/>
      <c r="N58" s="101"/>
      <c r="O58" s="101"/>
    </row>
    <row r="59" spans="1:15" ht="22.5" customHeight="1">
      <c r="A59" s="107" t="s">
        <v>1</v>
      </c>
      <c r="B59" s="108"/>
      <c r="C59" s="108"/>
      <c r="D59" s="108"/>
      <c r="E59" s="109" t="s">
        <v>15</v>
      </c>
      <c r="F59" s="110" t="s">
        <v>14</v>
      </c>
      <c r="G59" s="1055" t="s">
        <v>303</v>
      </c>
      <c r="H59" s="1056"/>
      <c r="I59" s="109" t="s">
        <v>3</v>
      </c>
      <c r="J59" s="901" t="s">
        <v>3</v>
      </c>
      <c r="K59" s="101"/>
      <c r="L59" s="106"/>
      <c r="M59" s="101"/>
      <c r="N59" s="101"/>
      <c r="O59" s="101"/>
    </row>
    <row r="60" spans="1:15" ht="18.75" customHeight="1">
      <c r="A60" s="111"/>
      <c r="B60" s="80"/>
      <c r="C60" s="80"/>
      <c r="D60" s="80"/>
      <c r="E60" s="112"/>
      <c r="F60" s="113"/>
      <c r="G60" s="114"/>
      <c r="H60" s="115"/>
      <c r="I60" s="166"/>
      <c r="J60" s="902"/>
      <c r="K60" s="101"/>
      <c r="L60" s="106"/>
      <c r="M60" s="101"/>
      <c r="N60" s="101"/>
      <c r="O60" s="101"/>
    </row>
    <row r="61" spans="1:15" ht="23.25" customHeight="1">
      <c r="A61" s="117"/>
      <c r="B61" s="118"/>
      <c r="C61" s="118"/>
      <c r="D61" s="119"/>
      <c r="E61" s="109" t="s">
        <v>87</v>
      </c>
      <c r="F61" s="109" t="s">
        <v>60</v>
      </c>
      <c r="G61" s="120" t="s">
        <v>3</v>
      </c>
      <c r="H61" s="73" t="s">
        <v>4</v>
      </c>
      <c r="I61" s="109" t="s">
        <v>256</v>
      </c>
      <c r="J61" s="121" t="s">
        <v>311</v>
      </c>
      <c r="K61" s="101"/>
      <c r="L61" s="106"/>
      <c r="M61" s="101"/>
      <c r="N61" s="101"/>
      <c r="O61" s="101"/>
    </row>
    <row r="62" spans="1:15" ht="21.75" customHeight="1">
      <c r="A62" s="128" t="s">
        <v>351</v>
      </c>
      <c r="B62" s="123" t="s">
        <v>5</v>
      </c>
      <c r="C62" s="122" t="s">
        <v>423</v>
      </c>
      <c r="D62" s="123"/>
      <c r="E62" s="195">
        <v>45402.333333333336</v>
      </c>
      <c r="F62" s="196">
        <v>45405.708333333336</v>
      </c>
      <c r="G62" s="125">
        <f>F62+6</f>
        <v>45411.708333333336</v>
      </c>
      <c r="H62" s="126">
        <f>G62+1</f>
        <v>45412.708333333336</v>
      </c>
      <c r="I62" s="167">
        <f>H62+17</f>
        <v>45429.708333333336</v>
      </c>
      <c r="J62" s="167">
        <f>I62+2</f>
        <v>45431.708333333336</v>
      </c>
      <c r="K62" s="168"/>
      <c r="L62" s="169"/>
      <c r="M62" s="80"/>
      <c r="N62" s="80"/>
      <c r="O62" s="80"/>
    </row>
    <row r="63" spans="1:15" ht="24.75" customHeight="1">
      <c r="A63" s="128" t="s">
        <v>358</v>
      </c>
      <c r="B63" s="123" t="s">
        <v>5</v>
      </c>
      <c r="C63" s="122" t="s">
        <v>453</v>
      </c>
      <c r="D63" s="322"/>
      <c r="E63" s="195">
        <f>E62+7</f>
        <v>45409.333333333336</v>
      </c>
      <c r="F63" s="196">
        <f>F62+7</f>
        <v>45412.708333333336</v>
      </c>
      <c r="G63" s="125">
        <f>F63+6</f>
        <v>45418.708333333336</v>
      </c>
      <c r="H63" s="126">
        <f aca="true" t="shared" si="11" ref="H63:H69">G63+1</f>
        <v>45419.708333333336</v>
      </c>
      <c r="I63" s="167">
        <f aca="true" t="shared" si="12" ref="I63:I69">H63+17</f>
        <v>45436.708333333336</v>
      </c>
      <c r="J63" s="167">
        <f aca="true" t="shared" si="13" ref="J63:J69">I63+2</f>
        <v>45438.708333333336</v>
      </c>
      <c r="K63" s="101"/>
      <c r="L63" s="106"/>
      <c r="M63" s="101"/>
      <c r="N63" s="101"/>
      <c r="O63" s="101"/>
    </row>
    <row r="64" spans="1:15" ht="24.75" customHeight="1">
      <c r="A64" s="128" t="s">
        <v>439</v>
      </c>
      <c r="B64" s="123" t="s">
        <v>5</v>
      </c>
      <c r="C64" s="122" t="s">
        <v>451</v>
      </c>
      <c r="D64" s="123"/>
      <c r="E64" s="195">
        <f aca="true" t="shared" si="14" ref="E64:E69">E63+7</f>
        <v>45416.333333333336</v>
      </c>
      <c r="F64" s="196">
        <f aca="true" t="shared" si="15" ref="F64:F69">F63+7</f>
        <v>45419.708333333336</v>
      </c>
      <c r="G64" s="125">
        <f aca="true" t="shared" si="16" ref="G64:G69">F64+6</f>
        <v>45425.708333333336</v>
      </c>
      <c r="H64" s="126">
        <f t="shared" si="11"/>
        <v>45426.708333333336</v>
      </c>
      <c r="I64" s="167">
        <f t="shared" si="12"/>
        <v>45443.708333333336</v>
      </c>
      <c r="J64" s="167">
        <f t="shared" si="13"/>
        <v>45445.708333333336</v>
      </c>
      <c r="K64" s="101"/>
      <c r="L64" s="106"/>
      <c r="M64" s="101"/>
      <c r="N64" s="101"/>
      <c r="O64" s="101"/>
    </row>
    <row r="65" spans="1:15" ht="21" customHeight="1">
      <c r="A65" s="128" t="s">
        <v>360</v>
      </c>
      <c r="B65" s="123" t="s">
        <v>5</v>
      </c>
      <c r="C65" s="122" t="s">
        <v>430</v>
      </c>
      <c r="D65" s="123"/>
      <c r="E65" s="195">
        <f t="shared" si="14"/>
        <v>45423.333333333336</v>
      </c>
      <c r="F65" s="196">
        <f t="shared" si="15"/>
        <v>45426.708333333336</v>
      </c>
      <c r="G65" s="125">
        <f t="shared" si="16"/>
        <v>45432.708333333336</v>
      </c>
      <c r="H65" s="126">
        <f t="shared" si="11"/>
        <v>45433.708333333336</v>
      </c>
      <c r="I65" s="167">
        <f t="shared" si="12"/>
        <v>45450.708333333336</v>
      </c>
      <c r="J65" s="167">
        <f t="shared" si="13"/>
        <v>45452.708333333336</v>
      </c>
      <c r="K65" s="101"/>
      <c r="L65" s="106"/>
      <c r="M65" s="101"/>
      <c r="N65" s="101"/>
      <c r="O65" s="101"/>
    </row>
    <row r="66" spans="1:15" ht="21.75" customHeight="1">
      <c r="A66" s="128" t="s">
        <v>321</v>
      </c>
      <c r="B66" s="123" t="s">
        <v>5</v>
      </c>
      <c r="C66" s="122" t="s">
        <v>452</v>
      </c>
      <c r="D66" s="123"/>
      <c r="E66" s="195">
        <f t="shared" si="14"/>
        <v>45430.333333333336</v>
      </c>
      <c r="F66" s="196">
        <f t="shared" si="15"/>
        <v>45433.708333333336</v>
      </c>
      <c r="G66" s="125">
        <f t="shared" si="16"/>
        <v>45439.708333333336</v>
      </c>
      <c r="H66" s="126">
        <f t="shared" si="11"/>
        <v>45440.708333333336</v>
      </c>
      <c r="I66" s="167">
        <f t="shared" si="12"/>
        <v>45457.708333333336</v>
      </c>
      <c r="J66" s="167">
        <f t="shared" si="13"/>
        <v>45459.708333333336</v>
      </c>
      <c r="K66" s="101"/>
      <c r="L66" s="106"/>
      <c r="M66" s="101"/>
      <c r="N66" s="101"/>
      <c r="O66" s="101"/>
    </row>
    <row r="67" spans="1:15" ht="21.75" customHeight="1">
      <c r="A67" s="128" t="s">
        <v>385</v>
      </c>
      <c r="B67" s="123" t="s">
        <v>5</v>
      </c>
      <c r="C67" s="122" t="s">
        <v>454</v>
      </c>
      <c r="D67" s="123"/>
      <c r="E67" s="195">
        <f t="shared" si="14"/>
        <v>45437.333333333336</v>
      </c>
      <c r="F67" s="196">
        <f t="shared" si="15"/>
        <v>45440.708333333336</v>
      </c>
      <c r="G67" s="125">
        <f>F67+6</f>
        <v>45446.708333333336</v>
      </c>
      <c r="H67" s="126">
        <f t="shared" si="11"/>
        <v>45447.708333333336</v>
      </c>
      <c r="I67" s="167">
        <f t="shared" si="12"/>
        <v>45464.708333333336</v>
      </c>
      <c r="J67" s="167">
        <f t="shared" si="13"/>
        <v>45466.708333333336</v>
      </c>
      <c r="K67" s="101"/>
      <c r="L67" s="106"/>
      <c r="M67" s="101"/>
      <c r="N67" s="101"/>
      <c r="O67" s="101"/>
    </row>
    <row r="68" spans="1:15" s="172" customFormat="1" ht="21.75" customHeight="1">
      <c r="A68" s="128" t="s">
        <v>447</v>
      </c>
      <c r="B68" s="123" t="s">
        <v>5</v>
      </c>
      <c r="C68" s="122" t="s">
        <v>455</v>
      </c>
      <c r="D68" s="123"/>
      <c r="E68" s="195">
        <f t="shared" si="14"/>
        <v>45444.333333333336</v>
      </c>
      <c r="F68" s="196">
        <f t="shared" si="15"/>
        <v>45447.708333333336</v>
      </c>
      <c r="G68" s="125">
        <f t="shared" si="16"/>
        <v>45453.708333333336</v>
      </c>
      <c r="H68" s="126">
        <f t="shared" si="11"/>
        <v>45454.708333333336</v>
      </c>
      <c r="I68" s="167">
        <f t="shared" si="12"/>
        <v>45471.708333333336</v>
      </c>
      <c r="J68" s="167">
        <f t="shared" si="13"/>
        <v>45473.708333333336</v>
      </c>
      <c r="K68" s="170"/>
      <c r="L68" s="171"/>
      <c r="M68" s="170"/>
      <c r="N68" s="170"/>
      <c r="O68" s="170"/>
    </row>
    <row r="69" spans="1:15" ht="23.25" customHeight="1">
      <c r="A69" s="128" t="s">
        <v>351</v>
      </c>
      <c r="B69" s="123" t="s">
        <v>5</v>
      </c>
      <c r="C69" s="122" t="s">
        <v>456</v>
      </c>
      <c r="D69" s="322"/>
      <c r="E69" s="195">
        <f t="shared" si="14"/>
        <v>45451.333333333336</v>
      </c>
      <c r="F69" s="196">
        <f t="shared" si="15"/>
        <v>45454.708333333336</v>
      </c>
      <c r="G69" s="125">
        <f t="shared" si="16"/>
        <v>45460.708333333336</v>
      </c>
      <c r="H69" s="126">
        <f t="shared" si="11"/>
        <v>45461.708333333336</v>
      </c>
      <c r="I69" s="167">
        <f t="shared" si="12"/>
        <v>45478.708333333336</v>
      </c>
      <c r="J69" s="167">
        <f t="shared" si="13"/>
        <v>45480.708333333336</v>
      </c>
      <c r="K69" s="101"/>
      <c r="L69" s="106"/>
      <c r="M69" s="101"/>
      <c r="N69" s="101"/>
      <c r="O69" s="101"/>
    </row>
    <row r="70" spans="1:15" ht="21.75" customHeight="1">
      <c r="A70" s="130"/>
      <c r="B70" s="131"/>
      <c r="C70" s="130"/>
      <c r="D70" s="132"/>
      <c r="E70" s="173"/>
      <c r="F70" s="173"/>
      <c r="G70" s="134"/>
      <c r="H70" s="135"/>
      <c r="I70" s="106"/>
      <c r="J70" s="106"/>
      <c r="K70" s="101"/>
      <c r="L70" s="106"/>
      <c r="M70" s="101"/>
      <c r="N70" s="101"/>
      <c r="O70" s="101"/>
    </row>
    <row r="71" spans="1:15" ht="27" customHeight="1">
      <c r="A71" s="130" t="s">
        <v>349</v>
      </c>
      <c r="B71" s="131"/>
      <c r="C71" s="130"/>
      <c r="D71" s="174"/>
      <c r="E71" s="133"/>
      <c r="F71" s="133"/>
      <c r="G71" s="137" t="s">
        <v>284</v>
      </c>
      <c r="H71" s="135"/>
      <c r="I71" s="106"/>
      <c r="J71" s="106"/>
      <c r="K71" s="101"/>
      <c r="L71" s="106"/>
      <c r="M71" s="101"/>
      <c r="N71" s="101"/>
      <c r="O71" s="101"/>
    </row>
    <row r="72" spans="1:15" ht="18.75" customHeight="1">
      <c r="A72" s="130" t="s">
        <v>312</v>
      </c>
      <c r="B72" s="131"/>
      <c r="C72" s="130"/>
      <c r="D72" s="132"/>
      <c r="E72" s="133"/>
      <c r="F72" s="133"/>
      <c r="G72" s="175"/>
      <c r="H72" s="135"/>
      <c r="I72" s="106"/>
      <c r="J72" s="106"/>
      <c r="K72" s="101"/>
      <c r="L72" s="106"/>
      <c r="M72" s="101"/>
      <c r="N72" s="101"/>
      <c r="O72" s="101"/>
    </row>
    <row r="73" spans="1:15" ht="18.75" customHeight="1" thickBot="1">
      <c r="A73" s="130"/>
      <c r="B73" s="131"/>
      <c r="C73" s="130"/>
      <c r="D73" s="132"/>
      <c r="E73" s="133"/>
      <c r="F73" s="133"/>
      <c r="G73" s="176"/>
      <c r="H73" s="135"/>
      <c r="I73" s="106"/>
      <c r="J73" s="106"/>
      <c r="K73" s="101"/>
      <c r="L73" s="106"/>
      <c r="M73" s="101"/>
      <c r="N73" s="101"/>
      <c r="O73" s="101"/>
    </row>
    <row r="74" spans="1:15" ht="36" customHeight="1" thickTop="1">
      <c r="A74" s="177" t="s">
        <v>341</v>
      </c>
      <c r="B74" s="87"/>
      <c r="C74" s="87"/>
      <c r="D74" s="178"/>
      <c r="E74" s="178"/>
      <c r="F74" s="179"/>
      <c r="G74" s="178"/>
      <c r="H74" s="178"/>
      <c r="I74" s="178"/>
      <c r="J74" s="180"/>
      <c r="K74" s="89"/>
      <c r="L74" s="139"/>
      <c r="M74" s="139"/>
      <c r="N74" s="664"/>
      <c r="O74" s="638"/>
    </row>
    <row r="75" spans="1:15" ht="36" customHeight="1">
      <c r="A75" s="541"/>
      <c r="B75" s="542"/>
      <c r="C75" s="542"/>
      <c r="D75" s="539"/>
      <c r="E75" s="539"/>
      <c r="F75" s="538"/>
      <c r="G75" s="539"/>
      <c r="H75" s="539"/>
      <c r="I75" s="539"/>
      <c r="J75" s="540"/>
      <c r="K75" s="757" t="s">
        <v>381</v>
      </c>
      <c r="L75" s="757"/>
      <c r="M75" s="543"/>
      <c r="N75" s="665"/>
      <c r="O75" s="638"/>
    </row>
    <row r="76" spans="1:15" ht="36" customHeight="1" thickBot="1">
      <c r="A76" s="92" t="s">
        <v>293</v>
      </c>
      <c r="B76" s="93"/>
      <c r="C76" s="94"/>
      <c r="D76" s="95"/>
      <c r="E76" s="96"/>
      <c r="F76" s="97"/>
      <c r="G76" s="98"/>
      <c r="H76" s="98"/>
      <c r="I76" s="98"/>
      <c r="J76" s="182"/>
      <c r="K76" s="758" t="s">
        <v>207</v>
      </c>
      <c r="L76" s="536"/>
      <c r="M76" s="182"/>
      <c r="N76" s="666"/>
      <c r="O76" s="638"/>
    </row>
    <row r="77" spans="1:15" ht="24" customHeight="1" thickTop="1">
      <c r="A77" s="131"/>
      <c r="B77" s="131"/>
      <c r="C77" s="183"/>
      <c r="D77" s="184"/>
      <c r="E77" s="160"/>
      <c r="F77" s="134"/>
      <c r="G77" s="130"/>
      <c r="H77" s="134"/>
      <c r="I77" s="185"/>
      <c r="J77" s="101"/>
      <c r="K77" s="101"/>
      <c r="L77" s="101"/>
      <c r="M77" s="101"/>
      <c r="N77" s="101"/>
      <c r="O77" s="101"/>
    </row>
    <row r="78" spans="1:15" ht="24" customHeight="1">
      <c r="A78" s="107" t="s">
        <v>1</v>
      </c>
      <c r="B78" s="108"/>
      <c r="C78" s="108"/>
      <c r="D78" s="108"/>
      <c r="E78" s="109" t="s">
        <v>15</v>
      </c>
      <c r="F78" s="110" t="s">
        <v>14</v>
      </c>
      <c r="G78" s="1055" t="s">
        <v>2</v>
      </c>
      <c r="H78" s="1056"/>
      <c r="I78" s="109" t="s">
        <v>3</v>
      </c>
      <c r="J78" s="186" t="s">
        <v>47</v>
      </c>
      <c r="K78" s="187" t="s">
        <v>3</v>
      </c>
      <c r="L78" s="188" t="s">
        <v>3</v>
      </c>
      <c r="M78" s="189" t="s">
        <v>3</v>
      </c>
      <c r="N78" s="339" t="s">
        <v>3</v>
      </c>
      <c r="O78" s="145"/>
    </row>
    <row r="79" spans="1:15" ht="24" customHeight="1">
      <c r="A79" s="111"/>
      <c r="B79" s="80"/>
      <c r="C79" s="80"/>
      <c r="D79" s="80"/>
      <c r="E79" s="112"/>
      <c r="F79" s="113"/>
      <c r="G79" s="14"/>
      <c r="H79" s="15"/>
      <c r="I79" s="109" t="s">
        <v>18</v>
      </c>
      <c r="J79" s="186" t="s">
        <v>30</v>
      </c>
      <c r="K79" s="187" t="s">
        <v>20</v>
      </c>
      <c r="L79" s="186" t="s">
        <v>85</v>
      </c>
      <c r="M79" s="187" t="s">
        <v>94</v>
      </c>
      <c r="N79" s="109" t="s">
        <v>92</v>
      </c>
      <c r="O79" s="145"/>
    </row>
    <row r="80" spans="1:15" ht="24" customHeight="1">
      <c r="A80" s="111"/>
      <c r="B80" s="80"/>
      <c r="C80" s="80"/>
      <c r="D80" s="80"/>
      <c r="E80" s="109" t="s">
        <v>268</v>
      </c>
      <c r="F80" s="109" t="s">
        <v>64</v>
      </c>
      <c r="G80" s="190" t="s">
        <v>3</v>
      </c>
      <c r="H80" s="73" t="s">
        <v>4</v>
      </c>
      <c r="I80" s="191" t="s">
        <v>88</v>
      </c>
      <c r="J80" s="192" t="s">
        <v>89</v>
      </c>
      <c r="K80" s="193" t="s">
        <v>90</v>
      </c>
      <c r="L80" s="193" t="s">
        <v>95</v>
      </c>
      <c r="M80" s="193" t="s">
        <v>93</v>
      </c>
      <c r="N80" s="166" t="s">
        <v>93</v>
      </c>
      <c r="O80" s="145"/>
    </row>
    <row r="81" spans="1:15" ht="24" customHeight="1" hidden="1">
      <c r="A81" s="128"/>
      <c r="B81" s="123" t="s">
        <v>5</v>
      </c>
      <c r="C81" s="122"/>
      <c r="D81" s="330"/>
      <c r="E81" s="195"/>
      <c r="F81" s="196"/>
      <c r="G81" s="197">
        <f>F81+1</f>
        <v>1</v>
      </c>
      <c r="H81" s="198">
        <f>G81+1</f>
        <v>2</v>
      </c>
      <c r="I81" s="199">
        <f>H81+15</f>
        <v>17</v>
      </c>
      <c r="J81" s="199">
        <f>I81+3</f>
        <v>20</v>
      </c>
      <c r="K81" s="199">
        <f>J81</f>
        <v>20</v>
      </c>
      <c r="L81" s="149">
        <f>H81+11</f>
        <v>13</v>
      </c>
      <c r="M81" s="149">
        <f>H81+14</f>
        <v>16</v>
      </c>
      <c r="N81" s="121">
        <f>H81+15</f>
        <v>17</v>
      </c>
      <c r="O81" s="145"/>
    </row>
    <row r="82" spans="1:15" ht="27" customHeight="1">
      <c r="A82" s="357" t="s">
        <v>265</v>
      </c>
      <c r="B82" s="123" t="s">
        <v>5</v>
      </c>
      <c r="C82" s="122">
        <v>129</v>
      </c>
      <c r="D82" s="123" t="s">
        <v>23</v>
      </c>
      <c r="E82" s="195">
        <v>45397.333333333336</v>
      </c>
      <c r="F82" s="196">
        <v>45401.958333333336</v>
      </c>
      <c r="G82" s="197">
        <f aca="true" t="shared" si="17" ref="G82:H93">F82+1</f>
        <v>45402.958333333336</v>
      </c>
      <c r="H82" s="198">
        <f t="shared" si="17"/>
        <v>45403.958333333336</v>
      </c>
      <c r="I82" s="199">
        <f>H82+15</f>
        <v>45418.958333333336</v>
      </c>
      <c r="J82" s="199">
        <f>I82+3</f>
        <v>45421.958333333336</v>
      </c>
      <c r="K82" s="199">
        <f>J82</f>
        <v>45421.958333333336</v>
      </c>
      <c r="L82" s="149">
        <f>H82+11</f>
        <v>45414.958333333336</v>
      </c>
      <c r="M82" s="149">
        <f>H82+14</f>
        <v>45417.958333333336</v>
      </c>
      <c r="N82" s="121">
        <f>H82+15</f>
        <v>45418.958333333336</v>
      </c>
      <c r="O82" s="145"/>
    </row>
    <row r="83" spans="1:15" ht="30" customHeight="1">
      <c r="A83" s="357" t="s">
        <v>446</v>
      </c>
      <c r="B83" s="123" t="s">
        <v>5</v>
      </c>
      <c r="C83" s="122" t="s">
        <v>409</v>
      </c>
      <c r="D83" s="123" t="s">
        <v>23</v>
      </c>
      <c r="E83" s="195">
        <f>E82+7</f>
        <v>45404.333333333336</v>
      </c>
      <c r="F83" s="196">
        <f>F82+7</f>
        <v>45408.958333333336</v>
      </c>
      <c r="G83" s="197">
        <f>F83+1</f>
        <v>45409.958333333336</v>
      </c>
      <c r="H83" s="198">
        <f>G83+1</f>
        <v>45410.958333333336</v>
      </c>
      <c r="I83" s="199">
        <f aca="true" t="shared" si="18" ref="I83:I94">H83+15</f>
        <v>45425.958333333336</v>
      </c>
      <c r="J83" s="199">
        <f aca="true" t="shared" si="19" ref="J83:J94">I83+3</f>
        <v>45428.958333333336</v>
      </c>
      <c r="K83" s="199">
        <f>J83</f>
        <v>45428.958333333336</v>
      </c>
      <c r="L83" s="149">
        <f>H83+11</f>
        <v>45421.958333333336</v>
      </c>
      <c r="M83" s="149">
        <f aca="true" t="shared" si="20" ref="M83:M94">H83+14</f>
        <v>45424.958333333336</v>
      </c>
      <c r="N83" s="121">
        <f aca="true" t="shared" si="21" ref="N83:N94">H83+15</f>
        <v>45425.958333333336</v>
      </c>
      <c r="O83" s="145"/>
    </row>
    <row r="84" spans="1:16" s="200" customFormat="1" ht="24" customHeight="1">
      <c r="A84" s="357" t="s">
        <v>457</v>
      </c>
      <c r="B84" s="123" t="s">
        <v>5</v>
      </c>
      <c r="C84" s="122">
        <v>27</v>
      </c>
      <c r="D84" s="123" t="s">
        <v>23</v>
      </c>
      <c r="E84" s="195">
        <f>E83+7</f>
        <v>45411.333333333336</v>
      </c>
      <c r="F84" s="196">
        <f>F83+7</f>
        <v>45415.958333333336</v>
      </c>
      <c r="G84" s="197">
        <f t="shared" si="17"/>
        <v>45416.958333333336</v>
      </c>
      <c r="H84" s="198">
        <f t="shared" si="17"/>
        <v>45417.958333333336</v>
      </c>
      <c r="I84" s="199">
        <f t="shared" si="18"/>
        <v>45432.958333333336</v>
      </c>
      <c r="J84" s="199">
        <f t="shared" si="19"/>
        <v>45435.958333333336</v>
      </c>
      <c r="K84" s="199">
        <f aca="true" t="shared" si="22" ref="K84:K93">J84</f>
        <v>45435.958333333336</v>
      </c>
      <c r="L84" s="149">
        <f aca="true" t="shared" si="23" ref="L84:L93">H84+11</f>
        <v>45428.958333333336</v>
      </c>
      <c r="M84" s="149">
        <f t="shared" si="20"/>
        <v>45431.958333333336</v>
      </c>
      <c r="N84" s="121">
        <f t="shared" si="21"/>
        <v>45432.958333333336</v>
      </c>
      <c r="O84" s="819"/>
      <c r="P84" s="201"/>
    </row>
    <row r="85" spans="1:16" s="200" customFormat="1" ht="28.5" customHeight="1">
      <c r="A85" s="357" t="s">
        <v>266</v>
      </c>
      <c r="B85" s="123" t="s">
        <v>5</v>
      </c>
      <c r="C85" s="122" t="s">
        <v>425</v>
      </c>
      <c r="D85" s="123" t="s">
        <v>23</v>
      </c>
      <c r="E85" s="195">
        <f aca="true" t="shared" si="24" ref="E85:F87">E84+7</f>
        <v>45418.333333333336</v>
      </c>
      <c r="F85" s="196">
        <f t="shared" si="24"/>
        <v>45422.958333333336</v>
      </c>
      <c r="G85" s="197">
        <f>F85+1</f>
        <v>45423.958333333336</v>
      </c>
      <c r="H85" s="198">
        <f>G85+1</f>
        <v>45424.958333333336</v>
      </c>
      <c r="I85" s="199">
        <f t="shared" si="18"/>
        <v>45439.958333333336</v>
      </c>
      <c r="J85" s="199">
        <f t="shared" si="19"/>
        <v>45442.958333333336</v>
      </c>
      <c r="K85" s="199">
        <f>J85</f>
        <v>45442.958333333336</v>
      </c>
      <c r="L85" s="149">
        <f>H85+11</f>
        <v>45435.958333333336</v>
      </c>
      <c r="M85" s="149">
        <f t="shared" si="20"/>
        <v>45438.958333333336</v>
      </c>
      <c r="N85" s="121">
        <f t="shared" si="21"/>
        <v>45439.958333333336</v>
      </c>
      <c r="O85" s="820"/>
      <c r="P85" s="201"/>
    </row>
    <row r="86" spans="1:16" ht="21" customHeight="1">
      <c r="A86" s="920" t="s">
        <v>531</v>
      </c>
      <c r="B86" s="123" t="s">
        <v>5</v>
      </c>
      <c r="C86" s="922">
        <v>150</v>
      </c>
      <c r="D86" s="921" t="s">
        <v>23</v>
      </c>
      <c r="E86" s="1066">
        <f>E85+7</f>
        <v>45425.333333333336</v>
      </c>
      <c r="F86" s="1067">
        <f>F85+7</f>
        <v>45429.958333333336</v>
      </c>
      <c r="G86" s="933">
        <f t="shared" si="17"/>
        <v>45430.958333333336</v>
      </c>
      <c r="H86" s="934">
        <f t="shared" si="17"/>
        <v>45431.958333333336</v>
      </c>
      <c r="I86" s="768">
        <f t="shared" si="18"/>
        <v>45446.958333333336</v>
      </c>
      <c r="J86" s="768">
        <f t="shared" si="19"/>
        <v>45449.958333333336</v>
      </c>
      <c r="K86" s="768">
        <f t="shared" si="22"/>
        <v>45449.958333333336</v>
      </c>
      <c r="L86" s="945">
        <f t="shared" si="23"/>
        <v>45442.958333333336</v>
      </c>
      <c r="M86" s="945">
        <f t="shared" si="20"/>
        <v>45445.958333333336</v>
      </c>
      <c r="N86" s="983">
        <f t="shared" si="21"/>
        <v>45446.958333333336</v>
      </c>
      <c r="O86" s="145"/>
      <c r="P86" s="202"/>
    </row>
    <row r="87" spans="1:16" ht="25.5" customHeight="1">
      <c r="A87" s="357" t="s">
        <v>276</v>
      </c>
      <c r="B87" s="123" t="s">
        <v>5</v>
      </c>
      <c r="C87" s="122">
        <v>110</v>
      </c>
      <c r="D87" s="123" t="s">
        <v>23</v>
      </c>
      <c r="E87" s="195">
        <f t="shared" si="24"/>
        <v>45432.333333333336</v>
      </c>
      <c r="F87" s="196">
        <f t="shared" si="24"/>
        <v>45436.958333333336</v>
      </c>
      <c r="G87" s="197">
        <f t="shared" si="17"/>
        <v>45437.958333333336</v>
      </c>
      <c r="H87" s="198">
        <f t="shared" si="17"/>
        <v>45438.958333333336</v>
      </c>
      <c r="I87" s="199">
        <f t="shared" si="18"/>
        <v>45453.958333333336</v>
      </c>
      <c r="J87" s="199">
        <f t="shared" si="19"/>
        <v>45456.958333333336</v>
      </c>
      <c r="K87" s="199">
        <f t="shared" si="22"/>
        <v>45456.958333333336</v>
      </c>
      <c r="L87" s="149">
        <f t="shared" si="23"/>
        <v>45449.958333333336</v>
      </c>
      <c r="M87" s="149">
        <f t="shared" si="20"/>
        <v>45452.958333333336</v>
      </c>
      <c r="N87" s="121">
        <f t="shared" si="21"/>
        <v>45453.958333333336</v>
      </c>
      <c r="O87" s="145"/>
      <c r="P87" s="202"/>
    </row>
    <row r="88" spans="1:15" s="203" customFormat="1" ht="30" customHeight="1">
      <c r="A88" s="920" t="s">
        <v>306</v>
      </c>
      <c r="B88" s="123" t="s">
        <v>5</v>
      </c>
      <c r="C88" s="122"/>
      <c r="D88" s="123"/>
      <c r="E88" s="1066">
        <f aca="true" t="shared" si="25" ref="E88:F92">E87+7</f>
        <v>45439.333333333336</v>
      </c>
      <c r="F88" s="1067">
        <f t="shared" si="25"/>
        <v>45443.958333333336</v>
      </c>
      <c r="G88" s="933">
        <f t="shared" si="17"/>
        <v>45444.958333333336</v>
      </c>
      <c r="H88" s="934">
        <f t="shared" si="17"/>
        <v>45445.958333333336</v>
      </c>
      <c r="I88" s="768">
        <f t="shared" si="18"/>
        <v>45460.958333333336</v>
      </c>
      <c r="J88" s="768">
        <f t="shared" si="19"/>
        <v>45463.958333333336</v>
      </c>
      <c r="K88" s="768">
        <f t="shared" si="22"/>
        <v>45463.958333333336</v>
      </c>
      <c r="L88" s="945">
        <f t="shared" si="23"/>
        <v>45456.958333333336</v>
      </c>
      <c r="M88" s="945">
        <f t="shared" si="20"/>
        <v>45459.958333333336</v>
      </c>
      <c r="N88" s="983">
        <f t="shared" si="21"/>
        <v>45460.958333333336</v>
      </c>
      <c r="O88" s="821"/>
    </row>
    <row r="89" spans="1:15" ht="22.5" customHeight="1">
      <c r="A89" s="357" t="s">
        <v>265</v>
      </c>
      <c r="B89" s="123" t="s">
        <v>5</v>
      </c>
      <c r="C89" s="122">
        <v>130</v>
      </c>
      <c r="D89" s="123" t="s">
        <v>23</v>
      </c>
      <c r="E89" s="195">
        <f t="shared" si="25"/>
        <v>45446.333333333336</v>
      </c>
      <c r="F89" s="196">
        <f t="shared" si="25"/>
        <v>45450.958333333336</v>
      </c>
      <c r="G89" s="197">
        <f t="shared" si="17"/>
        <v>45451.958333333336</v>
      </c>
      <c r="H89" s="198">
        <f t="shared" si="17"/>
        <v>45452.958333333336</v>
      </c>
      <c r="I89" s="199">
        <f t="shared" si="18"/>
        <v>45467.958333333336</v>
      </c>
      <c r="J89" s="199">
        <f t="shared" si="19"/>
        <v>45470.958333333336</v>
      </c>
      <c r="K89" s="199">
        <f t="shared" si="22"/>
        <v>45470.958333333336</v>
      </c>
      <c r="L89" s="149">
        <f t="shared" si="23"/>
        <v>45463.958333333336</v>
      </c>
      <c r="M89" s="149">
        <f t="shared" si="20"/>
        <v>45466.958333333336</v>
      </c>
      <c r="N89" s="121">
        <f t="shared" si="21"/>
        <v>45467.958333333336</v>
      </c>
      <c r="O89" s="145"/>
    </row>
    <row r="90" spans="1:15" ht="21.75" customHeight="1">
      <c r="A90" s="357" t="s">
        <v>446</v>
      </c>
      <c r="B90" s="123" t="s">
        <v>5</v>
      </c>
      <c r="C90" s="122" t="s">
        <v>458</v>
      </c>
      <c r="D90" s="123" t="s">
        <v>23</v>
      </c>
      <c r="E90" s="195">
        <f>E89+7</f>
        <v>45453.333333333336</v>
      </c>
      <c r="F90" s="196">
        <f>F89+7</f>
        <v>45457.958333333336</v>
      </c>
      <c r="G90" s="197">
        <f t="shared" si="17"/>
        <v>45458.958333333336</v>
      </c>
      <c r="H90" s="198">
        <f t="shared" si="17"/>
        <v>45459.958333333336</v>
      </c>
      <c r="I90" s="199">
        <f t="shared" si="18"/>
        <v>45474.958333333336</v>
      </c>
      <c r="J90" s="199">
        <f t="shared" si="19"/>
        <v>45477.958333333336</v>
      </c>
      <c r="K90" s="199">
        <f t="shared" si="22"/>
        <v>45477.958333333336</v>
      </c>
      <c r="L90" s="149">
        <f t="shared" si="23"/>
        <v>45470.958333333336</v>
      </c>
      <c r="M90" s="149">
        <f t="shared" si="20"/>
        <v>45473.958333333336</v>
      </c>
      <c r="N90" s="121">
        <f t="shared" si="21"/>
        <v>45474.958333333336</v>
      </c>
      <c r="O90" s="145"/>
    </row>
    <row r="91" spans="1:15" ht="25.5" customHeight="1">
      <c r="A91" s="357" t="s">
        <v>457</v>
      </c>
      <c r="B91" s="123" t="s">
        <v>5</v>
      </c>
      <c r="C91" s="122">
        <v>28</v>
      </c>
      <c r="D91" s="123" t="s">
        <v>23</v>
      </c>
      <c r="E91" s="195">
        <f t="shared" si="25"/>
        <v>45460.333333333336</v>
      </c>
      <c r="F91" s="196">
        <f t="shared" si="25"/>
        <v>45464.958333333336</v>
      </c>
      <c r="G91" s="197">
        <f t="shared" si="17"/>
        <v>45465.958333333336</v>
      </c>
      <c r="H91" s="198">
        <f t="shared" si="17"/>
        <v>45466.958333333336</v>
      </c>
      <c r="I91" s="199">
        <f t="shared" si="18"/>
        <v>45481.958333333336</v>
      </c>
      <c r="J91" s="199">
        <f t="shared" si="19"/>
        <v>45484.958333333336</v>
      </c>
      <c r="K91" s="199">
        <f>J91</f>
        <v>45484.958333333336</v>
      </c>
      <c r="L91" s="149">
        <f>H91+11</f>
        <v>45477.958333333336</v>
      </c>
      <c r="M91" s="149">
        <f t="shared" si="20"/>
        <v>45480.958333333336</v>
      </c>
      <c r="N91" s="121">
        <f t="shared" si="21"/>
        <v>45481.958333333336</v>
      </c>
      <c r="O91" s="145"/>
    </row>
    <row r="92" spans="1:15" ht="24" customHeight="1">
      <c r="A92" s="357" t="s">
        <v>266</v>
      </c>
      <c r="B92" s="123" t="s">
        <v>5</v>
      </c>
      <c r="C92" s="122" t="s">
        <v>459</v>
      </c>
      <c r="D92" s="123" t="s">
        <v>23</v>
      </c>
      <c r="E92" s="195">
        <f t="shared" si="25"/>
        <v>45467.333333333336</v>
      </c>
      <c r="F92" s="196">
        <f t="shared" si="25"/>
        <v>45471.958333333336</v>
      </c>
      <c r="G92" s="197">
        <f>F92+1</f>
        <v>45472.958333333336</v>
      </c>
      <c r="H92" s="198">
        <f>G92+1</f>
        <v>45473.958333333336</v>
      </c>
      <c r="I92" s="199">
        <f t="shared" si="18"/>
        <v>45488.958333333336</v>
      </c>
      <c r="J92" s="199">
        <f t="shared" si="19"/>
        <v>45491.958333333336</v>
      </c>
      <c r="K92" s="199">
        <f>J92</f>
        <v>45491.958333333336</v>
      </c>
      <c r="L92" s="149">
        <f>H92+11</f>
        <v>45484.958333333336</v>
      </c>
      <c r="M92" s="642">
        <f t="shared" si="20"/>
        <v>45487.958333333336</v>
      </c>
      <c r="N92" s="121">
        <f t="shared" si="21"/>
        <v>45488.958333333336</v>
      </c>
      <c r="O92" s="145"/>
    </row>
    <row r="93" spans="1:15" ht="24" customHeight="1">
      <c r="A93" s="357" t="s">
        <v>322</v>
      </c>
      <c r="B93" s="123" t="s">
        <v>5</v>
      </c>
      <c r="C93" s="122">
        <v>151</v>
      </c>
      <c r="D93" s="123" t="s">
        <v>23</v>
      </c>
      <c r="E93" s="195">
        <f>E92+7</f>
        <v>45474.333333333336</v>
      </c>
      <c r="F93" s="196">
        <f>F92+7</f>
        <v>45478.958333333336</v>
      </c>
      <c r="G93" s="555">
        <f t="shared" si="17"/>
        <v>45479.958333333336</v>
      </c>
      <c r="H93" s="556">
        <f t="shared" si="17"/>
        <v>45480.958333333336</v>
      </c>
      <c r="I93" s="199">
        <f t="shared" si="18"/>
        <v>45495.958333333336</v>
      </c>
      <c r="J93" s="199">
        <f t="shared" si="19"/>
        <v>45498.958333333336</v>
      </c>
      <c r="K93" s="557">
        <f t="shared" si="22"/>
        <v>45498.958333333336</v>
      </c>
      <c r="L93" s="558">
        <f t="shared" si="23"/>
        <v>45491.958333333336</v>
      </c>
      <c r="M93" s="149">
        <f t="shared" si="20"/>
        <v>45494.958333333336</v>
      </c>
      <c r="N93" s="121">
        <f t="shared" si="21"/>
        <v>45495.958333333336</v>
      </c>
      <c r="O93" s="145"/>
    </row>
    <row r="94" spans="1:15" ht="24" customHeight="1">
      <c r="A94" s="357" t="s">
        <v>276</v>
      </c>
      <c r="B94" s="123" t="s">
        <v>5</v>
      </c>
      <c r="C94" s="122">
        <v>111</v>
      </c>
      <c r="D94" s="123" t="s">
        <v>23</v>
      </c>
      <c r="E94" s="195">
        <f>E93+7</f>
        <v>45481.333333333336</v>
      </c>
      <c r="F94" s="196">
        <f>F93+7</f>
        <v>45485.958333333336</v>
      </c>
      <c r="G94" s="555">
        <f>F94+1</f>
        <v>45486.958333333336</v>
      </c>
      <c r="H94" s="556">
        <f>G94+1</f>
        <v>45487.958333333336</v>
      </c>
      <c r="I94" s="199">
        <f t="shared" si="18"/>
        <v>45502.958333333336</v>
      </c>
      <c r="J94" s="199">
        <f t="shared" si="19"/>
        <v>45505.958333333336</v>
      </c>
      <c r="K94" s="557">
        <f>J94</f>
        <v>45505.958333333336</v>
      </c>
      <c r="L94" s="558">
        <f>H94+11</f>
        <v>45498.958333333336</v>
      </c>
      <c r="M94" s="149">
        <f t="shared" si="20"/>
        <v>45501.958333333336</v>
      </c>
      <c r="N94" s="121">
        <f t="shared" si="21"/>
        <v>45502.958333333336</v>
      </c>
      <c r="O94" s="145"/>
    </row>
    <row r="95" spans="1:14" ht="24" customHeight="1">
      <c r="A95" s="756"/>
      <c r="B95" s="534"/>
      <c r="C95" s="573"/>
      <c r="D95" s="534"/>
      <c r="E95" s="574"/>
      <c r="F95" s="574"/>
      <c r="G95" s="273"/>
      <c r="H95" s="354"/>
      <c r="I95" s="354"/>
      <c r="J95" s="354"/>
      <c r="K95" s="354"/>
      <c r="L95" s="354"/>
      <c r="M95" s="354"/>
      <c r="N95" s="560"/>
    </row>
    <row r="96" spans="1:15" ht="24" customHeight="1">
      <c r="A96" s="575"/>
      <c r="B96" s="131"/>
      <c r="C96" s="183"/>
      <c r="D96" s="206"/>
      <c r="E96" s="160"/>
      <c r="F96" s="207"/>
      <c r="G96" s="159"/>
      <c r="H96" s="134"/>
      <c r="I96" s="185"/>
      <c r="J96" s="101"/>
      <c r="K96" s="101"/>
      <c r="L96" s="101"/>
      <c r="M96" s="101"/>
      <c r="N96" s="101"/>
      <c r="O96" s="101"/>
    </row>
    <row r="97" spans="1:15" ht="24" customHeight="1">
      <c r="A97" s="385" t="s">
        <v>21</v>
      </c>
      <c r="B97" s="386"/>
      <c r="C97" s="74"/>
      <c r="D97" s="569"/>
      <c r="E97" s="569"/>
      <c r="F97" s="563"/>
      <c r="G97" s="159"/>
      <c r="H97" s="160"/>
      <c r="I97" s="159"/>
      <c r="J97" s="160"/>
      <c r="K97" s="101"/>
      <c r="L97" s="159" t="s">
        <v>179</v>
      </c>
      <c r="M97" s="101"/>
      <c r="N97" s="101"/>
      <c r="O97" s="101"/>
    </row>
    <row r="98" spans="1:15" ht="24" customHeight="1">
      <c r="A98" s="385" t="s">
        <v>152</v>
      </c>
      <c r="B98" s="386"/>
      <c r="C98" s="74"/>
      <c r="D98" s="569"/>
      <c r="E98" s="569"/>
      <c r="F98" s="572"/>
      <c r="G98" s="159"/>
      <c r="H98" s="134"/>
      <c r="I98" s="209"/>
      <c r="J98" s="101"/>
      <c r="K98" s="101"/>
      <c r="L98" s="159"/>
      <c r="M98" s="101"/>
      <c r="N98" s="101"/>
      <c r="O98" s="101"/>
    </row>
    <row r="99" spans="1:15" ht="24" customHeight="1">
      <c r="A99" s="385" t="s">
        <v>181</v>
      </c>
      <c r="B99" s="386"/>
      <c r="C99" s="570"/>
      <c r="D99" s="569"/>
      <c r="E99" s="569"/>
      <c r="F99" s="572"/>
      <c r="G99" s="175"/>
      <c r="H99" s="209"/>
      <c r="I99" s="209"/>
      <c r="J99" s="101"/>
      <c r="K99" s="101"/>
      <c r="L99" s="101"/>
      <c r="M99" s="101"/>
      <c r="N99" s="101"/>
      <c r="O99" s="101"/>
    </row>
    <row r="100" spans="1:15" ht="24" customHeight="1">
      <c r="A100" s="385" t="s">
        <v>151</v>
      </c>
      <c r="B100" s="386"/>
      <c r="C100" s="571"/>
      <c r="D100" s="569"/>
      <c r="E100" s="569"/>
      <c r="F100" s="572"/>
      <c r="G100" s="175"/>
      <c r="H100" s="209"/>
      <c r="I100" s="209"/>
      <c r="J100" s="101"/>
      <c r="K100" s="211"/>
      <c r="L100" s="101"/>
      <c r="M100" s="101"/>
      <c r="N100" s="101"/>
      <c r="O100" s="101"/>
    </row>
    <row r="101" spans="1:15" ht="24" customHeight="1">
      <c r="A101" s="385"/>
      <c r="B101" s="386"/>
      <c r="C101" s="571"/>
      <c r="D101" s="569"/>
      <c r="E101" s="569"/>
      <c r="F101" s="572"/>
      <c r="G101" s="175"/>
      <c r="H101" s="209"/>
      <c r="I101" s="209"/>
      <c r="J101" s="101"/>
      <c r="K101" s="211"/>
      <c r="L101" s="101"/>
      <c r="M101" s="101"/>
      <c r="N101" s="101"/>
      <c r="O101" s="101"/>
    </row>
    <row r="102" spans="1:15" ht="24" customHeight="1" thickBot="1">
      <c r="A102" s="176"/>
      <c r="B102" s="212"/>
      <c r="C102" s="213"/>
      <c r="D102" s="212"/>
      <c r="E102" s="212"/>
      <c r="F102" s="214"/>
      <c r="G102" s="175"/>
      <c r="H102" s="214"/>
      <c r="I102" s="215"/>
      <c r="J102" s="101"/>
      <c r="K102" s="101"/>
      <c r="L102" s="101"/>
      <c r="M102" s="101"/>
      <c r="N102" s="101"/>
      <c r="O102" s="101"/>
    </row>
    <row r="103" spans="1:15" ht="29.25" customHeight="1" thickTop="1">
      <c r="A103" s="216" t="s">
        <v>383</v>
      </c>
      <c r="B103" s="217"/>
      <c r="C103" s="218"/>
      <c r="D103" s="219"/>
      <c r="E103" s="219"/>
      <c r="F103" s="219"/>
      <c r="G103" s="217"/>
      <c r="H103" s="89"/>
      <c r="I103" s="220"/>
      <c r="J103" s="139"/>
      <c r="K103" s="90"/>
      <c r="L103" s="68"/>
      <c r="M103" s="533"/>
      <c r="N103" s="709" t="s">
        <v>382</v>
      </c>
      <c r="O103" s="671"/>
    </row>
    <row r="104" spans="1:15" ht="29.25" customHeight="1" thickBot="1">
      <c r="A104" s="92" t="s">
        <v>295</v>
      </c>
      <c r="B104" s="93"/>
      <c r="C104" s="94"/>
      <c r="D104" s="95"/>
      <c r="E104" s="96"/>
      <c r="F104" s="97"/>
      <c r="G104" s="93"/>
      <c r="H104" s="93"/>
      <c r="I104" s="93"/>
      <c r="J104" s="96"/>
      <c r="K104" s="670"/>
      <c r="L104" s="69"/>
      <c r="M104" s="668" t="s">
        <v>231</v>
      </c>
      <c r="N104" s="669"/>
      <c r="O104" s="639"/>
    </row>
    <row r="105" spans="1:15" ht="10.5" customHeight="1" thickTop="1">
      <c r="A105" s="101"/>
      <c r="B105" s="101"/>
      <c r="C105" s="222"/>
      <c r="D105" s="223"/>
      <c r="E105" s="223"/>
      <c r="F105" s="208"/>
      <c r="G105" s="105"/>
      <c r="H105" s="105"/>
      <c r="I105" s="105"/>
      <c r="J105" s="105"/>
      <c r="K105" s="101"/>
      <c r="L105" s="224"/>
      <c r="M105" s="225"/>
      <c r="N105" s="225"/>
      <c r="O105" s="79"/>
    </row>
    <row r="106" spans="1:15" ht="20.25" customHeight="1">
      <c r="A106" s="107" t="s">
        <v>1</v>
      </c>
      <c r="B106" s="108"/>
      <c r="C106" s="108"/>
      <c r="D106" s="108"/>
      <c r="E106" s="109" t="s">
        <v>15</v>
      </c>
      <c r="F106" s="110" t="s">
        <v>14</v>
      </c>
      <c r="G106" s="1055" t="s">
        <v>2</v>
      </c>
      <c r="H106" s="1056"/>
      <c r="I106" s="13" t="s">
        <v>3</v>
      </c>
      <c r="J106" s="12" t="s">
        <v>3</v>
      </c>
      <c r="K106" s="70" t="s">
        <v>3</v>
      </c>
      <c r="L106" s="70" t="s">
        <v>3</v>
      </c>
      <c r="M106" s="70" t="s">
        <v>3</v>
      </c>
      <c r="N106" s="73" t="s">
        <v>3</v>
      </c>
      <c r="O106" s="579"/>
    </row>
    <row r="107" spans="1:15" ht="23.25" customHeight="1">
      <c r="A107" s="111"/>
      <c r="B107" s="80"/>
      <c r="C107" s="80"/>
      <c r="D107" s="80"/>
      <c r="E107" s="112"/>
      <c r="F107" s="113"/>
      <c r="G107" s="14"/>
      <c r="H107" s="15"/>
      <c r="I107" s="14"/>
      <c r="J107" s="16"/>
      <c r="K107" s="71"/>
      <c r="L107" s="71"/>
      <c r="M107" s="846"/>
      <c r="N107" s="941"/>
      <c r="O107" s="847"/>
    </row>
    <row r="108" spans="1:15" ht="23.25" customHeight="1">
      <c r="A108" s="111"/>
      <c r="B108" s="80"/>
      <c r="C108" s="80"/>
      <c r="D108" s="80"/>
      <c r="E108" s="226"/>
      <c r="F108" s="227"/>
      <c r="G108" s="108"/>
      <c r="H108" s="228"/>
      <c r="I108" s="229" t="s">
        <v>17</v>
      </c>
      <c r="J108" s="667" t="s">
        <v>96</v>
      </c>
      <c r="K108" s="700" t="s">
        <v>371</v>
      </c>
      <c r="L108" s="70" t="s">
        <v>332</v>
      </c>
      <c r="M108" s="70" t="s">
        <v>80</v>
      </c>
      <c r="N108" s="73" t="s">
        <v>330</v>
      </c>
      <c r="O108" s="848"/>
    </row>
    <row r="109" spans="1:15" ht="17.25" customHeight="1">
      <c r="A109" s="111"/>
      <c r="B109" s="80"/>
      <c r="C109" s="80"/>
      <c r="D109" s="80"/>
      <c r="E109" s="112" t="s">
        <v>193</v>
      </c>
      <c r="F109" s="112" t="s">
        <v>176</v>
      </c>
      <c r="G109" s="14" t="s">
        <v>3</v>
      </c>
      <c r="H109" s="230" t="s">
        <v>4</v>
      </c>
      <c r="I109" s="231" t="s">
        <v>49</v>
      </c>
      <c r="J109" s="233" t="s">
        <v>49</v>
      </c>
      <c r="K109" s="19" t="s">
        <v>49</v>
      </c>
      <c r="L109" s="19" t="s">
        <v>49</v>
      </c>
      <c r="M109" s="19" t="s">
        <v>49</v>
      </c>
      <c r="N109" s="942" t="s">
        <v>275</v>
      </c>
      <c r="O109" s="579"/>
    </row>
    <row r="110" spans="1:15" ht="28.5" customHeight="1" hidden="1">
      <c r="A110" s="767"/>
      <c r="B110" s="921" t="s">
        <v>5</v>
      </c>
      <c r="C110" s="922"/>
      <c r="D110" s="932"/>
      <c r="E110" s="195"/>
      <c r="F110" s="196"/>
      <c r="G110" s="933">
        <f>F110+1</f>
        <v>1</v>
      </c>
      <c r="H110" s="934">
        <f>G110+1</f>
        <v>2</v>
      </c>
      <c r="I110" s="935">
        <f>H110+15</f>
        <v>17</v>
      </c>
      <c r="J110" s="936">
        <f>H110+17</f>
        <v>19</v>
      </c>
      <c r="K110" s="936">
        <f>H110+20</f>
        <v>22</v>
      </c>
      <c r="L110" s="936">
        <f>H110+12</f>
        <v>14</v>
      </c>
      <c r="M110" s="936">
        <f>H110+16</f>
        <v>18</v>
      </c>
      <c r="N110" s="941"/>
      <c r="O110" s="579"/>
    </row>
    <row r="111" spans="1:15" s="154" customFormat="1" ht="26.25" customHeight="1">
      <c r="A111" s="357" t="s">
        <v>265</v>
      </c>
      <c r="B111" s="123" t="s">
        <v>5</v>
      </c>
      <c r="C111" s="122">
        <v>129</v>
      </c>
      <c r="D111" s="123" t="s">
        <v>23</v>
      </c>
      <c r="E111" s="195">
        <v>45397.333333333336</v>
      </c>
      <c r="F111" s="196">
        <v>45401.958333333336</v>
      </c>
      <c r="G111" s="197">
        <f>F111+1</f>
        <v>45402.958333333336</v>
      </c>
      <c r="H111" s="198">
        <f>G111+1</f>
        <v>45403.958333333336</v>
      </c>
      <c r="I111" s="238">
        <f>H111+15</f>
        <v>45418.958333333336</v>
      </c>
      <c r="J111" s="241">
        <f>H111+17</f>
        <v>45420.958333333336</v>
      </c>
      <c r="K111" s="241">
        <f>H111+14</f>
        <v>45417.958333333336</v>
      </c>
      <c r="L111" s="241">
        <f>H111+12</f>
        <v>45415.958333333336</v>
      </c>
      <c r="M111" s="241">
        <f>H111+16</f>
        <v>45419.958333333336</v>
      </c>
      <c r="N111" s="352">
        <f>H111+27</f>
        <v>45430.958333333336</v>
      </c>
      <c r="O111" s="535"/>
    </row>
    <row r="112" spans="1:15" s="154" customFormat="1" ht="26.25" customHeight="1">
      <c r="A112" s="357" t="s">
        <v>446</v>
      </c>
      <c r="B112" s="123" t="s">
        <v>5</v>
      </c>
      <c r="C112" s="122" t="s">
        <v>409</v>
      </c>
      <c r="D112" s="123" t="s">
        <v>23</v>
      </c>
      <c r="E112" s="195">
        <f aca="true" t="shared" si="26" ref="E112:F114">E111+7</f>
        <v>45404.333333333336</v>
      </c>
      <c r="F112" s="196">
        <f t="shared" si="26"/>
        <v>45408.958333333336</v>
      </c>
      <c r="G112" s="197">
        <f aca="true" t="shared" si="27" ref="G112:H114">F112+1</f>
        <v>45409.958333333336</v>
      </c>
      <c r="H112" s="198">
        <f t="shared" si="27"/>
        <v>45410.958333333336</v>
      </c>
      <c r="I112" s="238">
        <f aca="true" t="shared" si="28" ref="I112:I123">H112+15</f>
        <v>45425.958333333336</v>
      </c>
      <c r="J112" s="241">
        <f aca="true" t="shared" si="29" ref="J112:J123">H112+17</f>
        <v>45427.958333333336</v>
      </c>
      <c r="K112" s="241">
        <f>H112+14</f>
        <v>45424.958333333336</v>
      </c>
      <c r="L112" s="241">
        <f aca="true" t="shared" si="30" ref="L112:L123">H112+12</f>
        <v>45422.958333333336</v>
      </c>
      <c r="M112" s="241">
        <f>H112+16</f>
        <v>45426.958333333336</v>
      </c>
      <c r="N112" s="352">
        <f aca="true" t="shared" si="31" ref="N112:N123">H112+27</f>
        <v>45437.958333333336</v>
      </c>
      <c r="O112" s="535"/>
    </row>
    <row r="113" spans="1:16" s="242" customFormat="1" ht="27.75" customHeight="1">
      <c r="A113" s="357" t="s">
        <v>457</v>
      </c>
      <c r="B113" s="123" t="s">
        <v>5</v>
      </c>
      <c r="C113" s="122">
        <v>27</v>
      </c>
      <c r="D113" s="123" t="s">
        <v>23</v>
      </c>
      <c r="E113" s="195">
        <f t="shared" si="26"/>
        <v>45411.333333333336</v>
      </c>
      <c r="F113" s="196">
        <f t="shared" si="26"/>
        <v>45415.958333333336</v>
      </c>
      <c r="G113" s="197">
        <f t="shared" si="27"/>
        <v>45416.958333333336</v>
      </c>
      <c r="H113" s="205">
        <f t="shared" si="27"/>
        <v>45417.958333333336</v>
      </c>
      <c r="I113" s="238">
        <f t="shared" si="28"/>
        <v>45432.958333333336</v>
      </c>
      <c r="J113" s="241">
        <f t="shared" si="29"/>
        <v>45434.958333333336</v>
      </c>
      <c r="K113" s="241">
        <f>H113+14</f>
        <v>45431.958333333336</v>
      </c>
      <c r="L113" s="241">
        <f t="shared" si="30"/>
        <v>45429.958333333336</v>
      </c>
      <c r="M113" s="241">
        <f aca="true" t="shared" si="32" ref="M113:M123">H113+16</f>
        <v>45433.958333333336</v>
      </c>
      <c r="N113" s="352">
        <f t="shared" si="31"/>
        <v>45444.958333333336</v>
      </c>
      <c r="O113" s="535"/>
      <c r="P113" s="84"/>
    </row>
    <row r="114" spans="1:16" s="242" customFormat="1" ht="26.25" customHeight="1">
      <c r="A114" s="357" t="s">
        <v>266</v>
      </c>
      <c r="B114" s="123" t="s">
        <v>5</v>
      </c>
      <c r="C114" s="122" t="s">
        <v>425</v>
      </c>
      <c r="D114" s="123" t="s">
        <v>23</v>
      </c>
      <c r="E114" s="195">
        <f t="shared" si="26"/>
        <v>45418.333333333336</v>
      </c>
      <c r="F114" s="196">
        <f t="shared" si="26"/>
        <v>45422.958333333336</v>
      </c>
      <c r="G114" s="1017">
        <f t="shared" si="27"/>
        <v>45423.958333333336</v>
      </c>
      <c r="H114" s="1018">
        <f t="shared" si="27"/>
        <v>45424.958333333336</v>
      </c>
      <c r="I114" s="1019">
        <f t="shared" si="28"/>
        <v>45439.958333333336</v>
      </c>
      <c r="J114" s="1020">
        <f t="shared" si="29"/>
        <v>45441.958333333336</v>
      </c>
      <c r="K114" s="1020">
        <f aca="true" t="shared" si="33" ref="K114:K123">H114+14</f>
        <v>45438.958333333336</v>
      </c>
      <c r="L114" s="1020">
        <f t="shared" si="30"/>
        <v>45436.958333333336</v>
      </c>
      <c r="M114" s="1020">
        <f t="shared" si="32"/>
        <v>45440.958333333336</v>
      </c>
      <c r="N114" s="1021">
        <f t="shared" si="31"/>
        <v>45451.958333333336</v>
      </c>
      <c r="O114" s="535"/>
      <c r="P114" s="84"/>
    </row>
    <row r="115" spans="1:15" s="154" customFormat="1" ht="23.25" customHeight="1">
      <c r="A115" s="920" t="s">
        <v>531</v>
      </c>
      <c r="B115" s="921" t="s">
        <v>5</v>
      </c>
      <c r="C115" s="922">
        <v>150</v>
      </c>
      <c r="D115" s="921" t="s">
        <v>23</v>
      </c>
      <c r="E115" s="1066">
        <f>E114+7</f>
        <v>45425.333333333336</v>
      </c>
      <c r="F115" s="1067">
        <f>F114+7</f>
        <v>45429.958333333336</v>
      </c>
      <c r="G115" s="933">
        <f aca="true" t="shared" si="34" ref="G115:G122">F115+1</f>
        <v>45430.958333333336</v>
      </c>
      <c r="H115" s="1016">
        <f aca="true" t="shared" si="35" ref="H115:H122">G115+1</f>
        <v>45431.958333333336</v>
      </c>
      <c r="I115" s="935">
        <f t="shared" si="28"/>
        <v>45446.958333333336</v>
      </c>
      <c r="J115" s="936">
        <f t="shared" si="29"/>
        <v>45448.958333333336</v>
      </c>
      <c r="K115" s="936">
        <f t="shared" si="33"/>
        <v>45445.958333333336</v>
      </c>
      <c r="L115" s="936">
        <f t="shared" si="30"/>
        <v>45443.958333333336</v>
      </c>
      <c r="M115" s="936">
        <f t="shared" si="32"/>
        <v>45447.958333333336</v>
      </c>
      <c r="N115" s="984">
        <f t="shared" si="31"/>
        <v>45458.958333333336</v>
      </c>
      <c r="O115" s="535"/>
    </row>
    <row r="116" spans="1:15" ht="29.25" customHeight="1">
      <c r="A116" s="357" t="s">
        <v>276</v>
      </c>
      <c r="B116" s="123" t="s">
        <v>5</v>
      </c>
      <c r="C116" s="122">
        <v>110</v>
      </c>
      <c r="D116" s="123" t="s">
        <v>23</v>
      </c>
      <c r="E116" s="195">
        <f aca="true" t="shared" si="36" ref="E116:F119">E115+7</f>
        <v>45432.333333333336</v>
      </c>
      <c r="F116" s="196">
        <f t="shared" si="36"/>
        <v>45436.958333333336</v>
      </c>
      <c r="G116" s="1017">
        <f t="shared" si="34"/>
        <v>45437.958333333336</v>
      </c>
      <c r="H116" s="1018">
        <f t="shared" si="35"/>
        <v>45438.958333333336</v>
      </c>
      <c r="I116" s="1019">
        <f t="shared" si="28"/>
        <v>45453.958333333336</v>
      </c>
      <c r="J116" s="1020">
        <f t="shared" si="29"/>
        <v>45455.958333333336</v>
      </c>
      <c r="K116" s="1020">
        <f t="shared" si="33"/>
        <v>45452.958333333336</v>
      </c>
      <c r="L116" s="1020">
        <f t="shared" si="30"/>
        <v>45450.958333333336</v>
      </c>
      <c r="M116" s="1020">
        <f t="shared" si="32"/>
        <v>45454.958333333336</v>
      </c>
      <c r="N116" s="1021">
        <f t="shared" si="31"/>
        <v>45465.958333333336</v>
      </c>
      <c r="O116" s="535"/>
    </row>
    <row r="117" spans="1:15" s="240" customFormat="1" ht="30.75" customHeight="1">
      <c r="A117" s="920" t="s">
        <v>306</v>
      </c>
      <c r="B117" s="123" t="s">
        <v>5</v>
      </c>
      <c r="C117" s="122"/>
      <c r="D117" s="123"/>
      <c r="E117" s="1066">
        <f>E116+7</f>
        <v>45439.333333333336</v>
      </c>
      <c r="F117" s="1067">
        <f>F116+7</f>
        <v>45443.958333333336</v>
      </c>
      <c r="G117" s="933">
        <f t="shared" si="34"/>
        <v>45444.958333333336</v>
      </c>
      <c r="H117" s="1016">
        <f t="shared" si="35"/>
        <v>45445.958333333336</v>
      </c>
      <c r="I117" s="935">
        <f t="shared" si="28"/>
        <v>45460.958333333336</v>
      </c>
      <c r="J117" s="936">
        <f t="shared" si="29"/>
        <v>45462.958333333336</v>
      </c>
      <c r="K117" s="936">
        <f t="shared" si="33"/>
        <v>45459.958333333336</v>
      </c>
      <c r="L117" s="936">
        <f t="shared" si="30"/>
        <v>45457.958333333336</v>
      </c>
      <c r="M117" s="936">
        <f t="shared" si="32"/>
        <v>45461.958333333336</v>
      </c>
      <c r="N117" s="984">
        <f t="shared" si="31"/>
        <v>45472.958333333336</v>
      </c>
      <c r="O117" s="535"/>
    </row>
    <row r="118" spans="1:15" ht="23.25" customHeight="1">
      <c r="A118" s="357" t="s">
        <v>265</v>
      </c>
      <c r="B118" s="123" t="s">
        <v>5</v>
      </c>
      <c r="C118" s="122">
        <v>130</v>
      </c>
      <c r="D118" s="123" t="s">
        <v>23</v>
      </c>
      <c r="E118" s="195">
        <f>E117+7</f>
        <v>45446.333333333336</v>
      </c>
      <c r="F118" s="196">
        <f>F117+7</f>
        <v>45450.958333333336</v>
      </c>
      <c r="G118" s="197">
        <f t="shared" si="34"/>
        <v>45451.958333333336</v>
      </c>
      <c r="H118" s="205">
        <f t="shared" si="35"/>
        <v>45452.958333333336</v>
      </c>
      <c r="I118" s="238">
        <f t="shared" si="28"/>
        <v>45467.958333333336</v>
      </c>
      <c r="J118" s="241">
        <f t="shared" si="29"/>
        <v>45469.958333333336</v>
      </c>
      <c r="K118" s="241">
        <f t="shared" si="33"/>
        <v>45466.958333333336</v>
      </c>
      <c r="L118" s="241">
        <f t="shared" si="30"/>
        <v>45464.958333333336</v>
      </c>
      <c r="M118" s="241">
        <f t="shared" si="32"/>
        <v>45468.958333333336</v>
      </c>
      <c r="N118" s="352">
        <f t="shared" si="31"/>
        <v>45479.958333333336</v>
      </c>
      <c r="O118" s="535"/>
    </row>
    <row r="119" spans="1:15" s="154" customFormat="1" ht="24.75" customHeight="1">
      <c r="A119" s="357" t="s">
        <v>446</v>
      </c>
      <c r="B119" s="123" t="s">
        <v>5</v>
      </c>
      <c r="C119" s="122" t="s">
        <v>458</v>
      </c>
      <c r="D119" s="123" t="s">
        <v>23</v>
      </c>
      <c r="E119" s="195">
        <f t="shared" si="36"/>
        <v>45453.333333333336</v>
      </c>
      <c r="F119" s="196">
        <f t="shared" si="36"/>
        <v>45457.958333333336</v>
      </c>
      <c r="G119" s="197">
        <f t="shared" si="34"/>
        <v>45458.958333333336</v>
      </c>
      <c r="H119" s="205">
        <f t="shared" si="35"/>
        <v>45459.958333333336</v>
      </c>
      <c r="I119" s="238">
        <f t="shared" si="28"/>
        <v>45474.958333333336</v>
      </c>
      <c r="J119" s="241">
        <f t="shared" si="29"/>
        <v>45476.958333333336</v>
      </c>
      <c r="K119" s="241">
        <f t="shared" si="33"/>
        <v>45473.958333333336</v>
      </c>
      <c r="L119" s="241">
        <f t="shared" si="30"/>
        <v>45471.958333333336</v>
      </c>
      <c r="M119" s="241">
        <f t="shared" si="32"/>
        <v>45475.958333333336</v>
      </c>
      <c r="N119" s="352">
        <f t="shared" si="31"/>
        <v>45486.958333333336</v>
      </c>
      <c r="O119" s="535"/>
    </row>
    <row r="120" spans="1:15" s="154" customFormat="1" ht="24.75" customHeight="1">
      <c r="A120" s="357" t="s">
        <v>457</v>
      </c>
      <c r="B120" s="123" t="s">
        <v>5</v>
      </c>
      <c r="C120" s="122">
        <v>28</v>
      </c>
      <c r="D120" s="123" t="s">
        <v>23</v>
      </c>
      <c r="E120" s="195">
        <f>E119+7</f>
        <v>45460.333333333336</v>
      </c>
      <c r="F120" s="196">
        <f>F119+7</f>
        <v>45464.958333333336</v>
      </c>
      <c r="G120" s="197">
        <f t="shared" si="34"/>
        <v>45465.958333333336</v>
      </c>
      <c r="H120" s="198">
        <f t="shared" si="35"/>
        <v>45466.958333333336</v>
      </c>
      <c r="I120" s="238">
        <f t="shared" si="28"/>
        <v>45481.958333333336</v>
      </c>
      <c r="J120" s="241">
        <f t="shared" si="29"/>
        <v>45483.958333333336</v>
      </c>
      <c r="K120" s="241">
        <f t="shared" si="33"/>
        <v>45480.958333333336</v>
      </c>
      <c r="L120" s="241">
        <f t="shared" si="30"/>
        <v>45478.958333333336</v>
      </c>
      <c r="M120" s="241">
        <f t="shared" si="32"/>
        <v>45482.958333333336</v>
      </c>
      <c r="N120" s="352">
        <f t="shared" si="31"/>
        <v>45493.958333333336</v>
      </c>
      <c r="O120" s="535"/>
    </row>
    <row r="121" spans="1:15" s="154" customFormat="1" ht="24.75" customHeight="1">
      <c r="A121" s="357" t="s">
        <v>266</v>
      </c>
      <c r="B121" s="123" t="s">
        <v>5</v>
      </c>
      <c r="C121" s="122" t="s">
        <v>459</v>
      </c>
      <c r="D121" s="123" t="s">
        <v>23</v>
      </c>
      <c r="E121" s="195">
        <f aca="true" t="shared" si="37" ref="E121:F123">E120+7</f>
        <v>45467.333333333336</v>
      </c>
      <c r="F121" s="196">
        <f t="shared" si="37"/>
        <v>45471.958333333336</v>
      </c>
      <c r="G121" s="197">
        <f t="shared" si="34"/>
        <v>45472.958333333336</v>
      </c>
      <c r="H121" s="198">
        <f>G121+1</f>
        <v>45473.958333333336</v>
      </c>
      <c r="I121" s="238">
        <f t="shared" si="28"/>
        <v>45488.958333333336</v>
      </c>
      <c r="J121" s="241">
        <f t="shared" si="29"/>
        <v>45490.958333333336</v>
      </c>
      <c r="K121" s="241">
        <f t="shared" si="33"/>
        <v>45487.958333333336</v>
      </c>
      <c r="L121" s="241">
        <f t="shared" si="30"/>
        <v>45485.958333333336</v>
      </c>
      <c r="M121" s="241">
        <f t="shared" si="32"/>
        <v>45489.958333333336</v>
      </c>
      <c r="N121" s="352">
        <f t="shared" si="31"/>
        <v>45500.958333333336</v>
      </c>
      <c r="O121" s="535"/>
    </row>
    <row r="122" spans="1:15" s="141" customFormat="1" ht="31.5" customHeight="1">
      <c r="A122" s="357" t="s">
        <v>322</v>
      </c>
      <c r="B122" s="123" t="s">
        <v>5</v>
      </c>
      <c r="C122" s="122">
        <v>151</v>
      </c>
      <c r="D122" s="123" t="s">
        <v>23</v>
      </c>
      <c r="E122" s="195">
        <f t="shared" si="37"/>
        <v>45474.333333333336</v>
      </c>
      <c r="F122" s="196">
        <f t="shared" si="37"/>
        <v>45478.958333333336</v>
      </c>
      <c r="G122" s="555">
        <f t="shared" si="34"/>
        <v>45479.958333333336</v>
      </c>
      <c r="H122" s="353">
        <f t="shared" si="35"/>
        <v>45480.958333333336</v>
      </c>
      <c r="I122" s="238">
        <f t="shared" si="28"/>
        <v>45495.958333333336</v>
      </c>
      <c r="J122" s="241">
        <f t="shared" si="29"/>
        <v>45497.958333333336</v>
      </c>
      <c r="K122" s="241">
        <f t="shared" si="33"/>
        <v>45494.958333333336</v>
      </c>
      <c r="L122" s="241">
        <f t="shared" si="30"/>
        <v>45492.958333333336</v>
      </c>
      <c r="M122" s="241">
        <f t="shared" si="32"/>
        <v>45496.958333333336</v>
      </c>
      <c r="N122" s="352">
        <f t="shared" si="31"/>
        <v>45507.958333333336</v>
      </c>
      <c r="O122" s="535"/>
    </row>
    <row r="123" spans="1:15" ht="29.25" customHeight="1">
      <c r="A123" s="357" t="s">
        <v>276</v>
      </c>
      <c r="B123" s="123" t="s">
        <v>5</v>
      </c>
      <c r="C123" s="122">
        <v>111</v>
      </c>
      <c r="D123" s="123" t="s">
        <v>23</v>
      </c>
      <c r="E123" s="195">
        <f t="shared" si="37"/>
        <v>45481.333333333336</v>
      </c>
      <c r="F123" s="196">
        <f t="shared" si="37"/>
        <v>45485.958333333336</v>
      </c>
      <c r="G123" s="555">
        <f>F123+1</f>
        <v>45486.958333333336</v>
      </c>
      <c r="H123" s="353">
        <f>G123+1</f>
        <v>45487.958333333336</v>
      </c>
      <c r="I123" s="238">
        <f t="shared" si="28"/>
        <v>45502.958333333336</v>
      </c>
      <c r="J123" s="241">
        <f t="shared" si="29"/>
        <v>45504.958333333336</v>
      </c>
      <c r="K123" s="241">
        <f t="shared" si="33"/>
        <v>45501.958333333336</v>
      </c>
      <c r="L123" s="241">
        <f t="shared" si="30"/>
        <v>45499.958333333336</v>
      </c>
      <c r="M123" s="241">
        <f t="shared" si="32"/>
        <v>45503.958333333336</v>
      </c>
      <c r="N123" s="352">
        <f t="shared" si="31"/>
        <v>45514.958333333336</v>
      </c>
      <c r="O123" s="535"/>
    </row>
    <row r="124" spans="1:15" ht="21.75" customHeight="1" hidden="1">
      <c r="A124" s="128"/>
      <c r="B124" s="123"/>
      <c r="C124" s="304"/>
      <c r="D124" s="148"/>
      <c r="E124" s="196"/>
      <c r="F124" s="196"/>
      <c r="G124" s="197"/>
      <c r="H124" s="205"/>
      <c r="I124" s="244"/>
      <c r="J124" s="244"/>
      <c r="K124" s="244"/>
      <c r="L124" s="247"/>
      <c r="M124" s="19"/>
      <c r="N124" s="14"/>
      <c r="O124" s="79"/>
    </row>
    <row r="125" spans="1:15" ht="21.75" customHeight="1" hidden="1">
      <c r="A125" s="128"/>
      <c r="B125" s="123"/>
      <c r="C125" s="304"/>
      <c r="D125" s="245"/>
      <c r="E125" s="196"/>
      <c r="F125" s="196"/>
      <c r="G125" s="197"/>
      <c r="H125" s="205"/>
      <c r="I125" s="238"/>
      <c r="J125" s="238"/>
      <c r="K125" s="246"/>
      <c r="L125" s="241"/>
      <c r="M125" s="19"/>
      <c r="N125" s="14"/>
      <c r="O125" s="221"/>
    </row>
    <row r="126" spans="1:15" ht="23.25" customHeight="1" hidden="1">
      <c r="A126" s="107"/>
      <c r="B126" s="108"/>
      <c r="C126" s="822"/>
      <c r="D126" s="250"/>
      <c r="E126" s="124"/>
      <c r="F126" s="124"/>
      <c r="G126" s="197"/>
      <c r="H126" s="198"/>
      <c r="I126" s="251"/>
      <c r="J126" s="251"/>
      <c r="K126" s="251"/>
      <c r="L126" s="252"/>
      <c r="M126" s="19"/>
      <c r="N126" s="80"/>
      <c r="O126" s="101"/>
    </row>
    <row r="127" spans="1:15" ht="23.25" customHeight="1" hidden="1">
      <c r="A127" s="128"/>
      <c r="B127" s="123"/>
      <c r="C127" s="122"/>
      <c r="D127" s="253"/>
      <c r="E127" s="254"/>
      <c r="F127" s="196"/>
      <c r="G127" s="204"/>
      <c r="H127" s="205"/>
      <c r="I127" s="255"/>
      <c r="J127" s="244"/>
      <c r="K127" s="244"/>
      <c r="L127" s="244"/>
      <c r="M127" s="72"/>
      <c r="N127" s="80"/>
      <c r="O127" s="101"/>
    </row>
    <row r="128" spans="1:15" ht="23.25" customHeight="1">
      <c r="A128" s="534"/>
      <c r="B128" s="534"/>
      <c r="C128" s="573"/>
      <c r="D128" s="577"/>
      <c r="E128" s="574"/>
      <c r="F128" s="574"/>
      <c r="G128" s="273"/>
      <c r="H128" s="535"/>
      <c r="I128" s="578"/>
      <c r="J128" s="578"/>
      <c r="K128" s="578"/>
      <c r="L128" s="578"/>
      <c r="M128" s="579"/>
      <c r="N128" s="80"/>
      <c r="O128" s="101"/>
    </row>
    <row r="129" spans="1:15" ht="21.75" customHeight="1">
      <c r="A129" s="130"/>
      <c r="B129" s="131"/>
      <c r="C129" s="101"/>
      <c r="D129" s="184"/>
      <c r="E129" s="184"/>
      <c r="F129" s="134"/>
      <c r="G129" s="591"/>
      <c r="H129" s="134"/>
      <c r="I129" s="134"/>
      <c r="J129" s="175"/>
      <c r="K129" s="101"/>
      <c r="L129" s="134"/>
      <c r="M129" s="101"/>
      <c r="N129" s="14"/>
      <c r="O129" s="79"/>
    </row>
    <row r="130" spans="1:15" ht="27" customHeight="1">
      <c r="A130" s="385" t="s">
        <v>184</v>
      </c>
      <c r="B130" s="131"/>
      <c r="C130" s="210"/>
      <c r="D130" s="184"/>
      <c r="E130" s="184"/>
      <c r="F130" s="208"/>
      <c r="G130" s="159"/>
      <c r="H130" s="134"/>
      <c r="I130" s="159"/>
      <c r="J130" s="134"/>
      <c r="K130" s="101"/>
      <c r="L130" s="159" t="s">
        <v>179</v>
      </c>
      <c r="M130" s="101"/>
      <c r="N130" s="101"/>
      <c r="O130" s="101"/>
    </row>
    <row r="131" spans="1:15" ht="18.75" customHeight="1">
      <c r="A131" s="130"/>
      <c r="B131" s="131"/>
      <c r="C131" s="183"/>
      <c r="D131" s="184"/>
      <c r="E131" s="184"/>
      <c r="F131" s="208"/>
      <c r="G131" s="105"/>
      <c r="H131" s="105"/>
      <c r="I131" s="105"/>
      <c r="J131" s="134"/>
      <c r="K131" s="101"/>
      <c r="L131" s="159"/>
      <c r="M131" s="101"/>
      <c r="N131" s="101"/>
      <c r="O131" s="101"/>
    </row>
    <row r="132" spans="1:15" ht="18.75" customHeight="1" thickBot="1">
      <c r="A132" s="130"/>
      <c r="B132" s="131"/>
      <c r="C132" s="210"/>
      <c r="D132" s="184"/>
      <c r="E132" s="184"/>
      <c r="F132" s="208"/>
      <c r="G132" s="105"/>
      <c r="H132" s="105"/>
      <c r="I132" s="105"/>
      <c r="J132" s="105"/>
      <c r="K132" s="101"/>
      <c r="L132" s="101"/>
      <c r="M132" s="101"/>
      <c r="N132" s="101"/>
      <c r="O132" s="101"/>
    </row>
    <row r="133" spans="1:15" ht="24.75" customHeight="1" hidden="1">
      <c r="A133" s="130"/>
      <c r="B133" s="131"/>
      <c r="C133" s="183"/>
      <c r="D133" s="184"/>
      <c r="E133" s="184"/>
      <c r="F133" s="208"/>
      <c r="G133" s="105"/>
      <c r="H133" s="105"/>
      <c r="I133" s="105"/>
      <c r="J133" s="105"/>
      <c r="K133" s="211"/>
      <c r="L133" s="101"/>
      <c r="M133" s="101"/>
      <c r="N133" s="101"/>
      <c r="O133" s="101"/>
    </row>
    <row r="134" spans="1:15" ht="26.25" customHeight="1" hidden="1" thickTop="1">
      <c r="A134" s="177" t="s">
        <v>77</v>
      </c>
      <c r="B134" s="87"/>
      <c r="C134" s="87"/>
      <c r="D134" s="178"/>
      <c r="E134" s="178"/>
      <c r="F134" s="179"/>
      <c r="G134" s="178"/>
      <c r="H134" s="178"/>
      <c r="I134" s="256"/>
      <c r="J134" s="134"/>
      <c r="K134" s="135"/>
      <c r="L134" s="105"/>
      <c r="M134" s="257"/>
      <c r="N134" s="101"/>
      <c r="O134" s="101"/>
    </row>
    <row r="135" spans="1:15" ht="26.25" customHeight="1" hidden="1" thickBot="1">
      <c r="A135" s="258" t="s">
        <v>82</v>
      </c>
      <c r="B135" s="93"/>
      <c r="C135" s="94"/>
      <c r="D135" s="95"/>
      <c r="E135" s="96"/>
      <c r="F135" s="97"/>
      <c r="G135" s="98"/>
      <c r="H135" s="98"/>
      <c r="I135" s="259"/>
      <c r="J135" s="134"/>
      <c r="K135" s="135"/>
      <c r="L135" s="105"/>
      <c r="M135" s="257"/>
      <c r="N135" s="101"/>
      <c r="O135" s="101"/>
    </row>
    <row r="136" spans="1:15" ht="14.25" customHeight="1" hidden="1" thickTop="1">
      <c r="A136" s="131"/>
      <c r="B136" s="131"/>
      <c r="C136" s="183"/>
      <c r="D136" s="184"/>
      <c r="E136" s="160"/>
      <c r="F136" s="134"/>
      <c r="G136" s="130"/>
      <c r="H136" s="134"/>
      <c r="I136" s="185"/>
      <c r="J136" s="134"/>
      <c r="K136" s="135"/>
      <c r="L136" s="105"/>
      <c r="M136" s="257"/>
      <c r="N136" s="101"/>
      <c r="O136" s="101"/>
    </row>
    <row r="137" spans="1:15" ht="26.25" customHeight="1" hidden="1">
      <c r="A137" s="107" t="s">
        <v>1</v>
      </c>
      <c r="B137" s="108"/>
      <c r="C137" s="108"/>
      <c r="D137" s="108"/>
      <c r="E137" s="109" t="s">
        <v>15</v>
      </c>
      <c r="F137" s="110" t="s">
        <v>14</v>
      </c>
      <c r="G137" s="260" t="s">
        <v>2</v>
      </c>
      <c r="H137" s="261"/>
      <c r="I137" s="109" t="s">
        <v>3</v>
      </c>
      <c r="J137" s="134"/>
      <c r="K137" s="135"/>
      <c r="L137" s="105"/>
      <c r="M137" s="257"/>
      <c r="N137" s="101"/>
      <c r="O137" s="101"/>
    </row>
    <row r="138" spans="1:15" ht="26.25" customHeight="1" hidden="1">
      <c r="A138" s="111"/>
      <c r="B138" s="80"/>
      <c r="C138" s="80"/>
      <c r="D138" s="80"/>
      <c r="E138" s="112"/>
      <c r="F138" s="113"/>
      <c r="G138" s="14"/>
      <c r="H138" s="15"/>
      <c r="I138" s="166"/>
      <c r="J138" s="134"/>
      <c r="K138" s="135"/>
      <c r="L138" s="105"/>
      <c r="M138" s="257"/>
      <c r="N138" s="101"/>
      <c r="O138" s="101"/>
    </row>
    <row r="139" spans="1:15" ht="26.25" customHeight="1" hidden="1">
      <c r="A139" s="111"/>
      <c r="B139" s="80"/>
      <c r="C139" s="80"/>
      <c r="D139" s="80"/>
      <c r="E139" s="109" t="s">
        <v>62</v>
      </c>
      <c r="F139" s="109" t="s">
        <v>64</v>
      </c>
      <c r="G139" s="190" t="s">
        <v>3</v>
      </c>
      <c r="H139" s="73" t="s">
        <v>4</v>
      </c>
      <c r="I139" s="262" t="s">
        <v>78</v>
      </c>
      <c r="J139" s="134"/>
      <c r="K139" s="135"/>
      <c r="L139" s="105"/>
      <c r="M139" s="257"/>
      <c r="N139" s="101"/>
      <c r="O139" s="101"/>
    </row>
    <row r="140" spans="1:15" ht="26.25" customHeight="1" hidden="1">
      <c r="A140" s="194" t="s">
        <v>68</v>
      </c>
      <c r="B140" s="236" t="s">
        <v>5</v>
      </c>
      <c r="C140" s="237" t="s">
        <v>75</v>
      </c>
      <c r="D140" s="245">
        <v>3</v>
      </c>
      <c r="E140" s="195">
        <v>41874.333333333336</v>
      </c>
      <c r="F140" s="196">
        <v>41880.958333333336</v>
      </c>
      <c r="G140" s="197">
        <f aca="true" t="shared" si="38" ref="G140:G147">F140+1</f>
        <v>41881.958333333336</v>
      </c>
      <c r="H140" s="198">
        <f aca="true" t="shared" si="39" ref="H140:H147">G140</f>
        <v>41881.958333333336</v>
      </c>
      <c r="I140" s="199">
        <f>H140+11</f>
        <v>41892.958333333336</v>
      </c>
      <c r="J140" s="134"/>
      <c r="K140" s="135"/>
      <c r="L140" s="105"/>
      <c r="M140" s="257"/>
      <c r="N140" s="101"/>
      <c r="O140" s="101"/>
    </row>
    <row r="141" spans="1:15" ht="26.25" customHeight="1" hidden="1">
      <c r="A141" s="194" t="s">
        <v>79</v>
      </c>
      <c r="B141" s="236" t="s">
        <v>5</v>
      </c>
      <c r="C141" s="237">
        <v>5</v>
      </c>
      <c r="D141" s="148" t="s">
        <v>23</v>
      </c>
      <c r="E141" s="263">
        <f>E140+7</f>
        <v>41881.333333333336</v>
      </c>
      <c r="F141" s="263">
        <f>F140+7</f>
        <v>41887.958333333336</v>
      </c>
      <c r="G141" s="264">
        <f t="shared" si="38"/>
        <v>41888.958333333336</v>
      </c>
      <c r="H141" s="265">
        <f t="shared" si="39"/>
        <v>41888.958333333336</v>
      </c>
      <c r="I141" s="266">
        <f>H141+11</f>
        <v>41899.958333333336</v>
      </c>
      <c r="J141" s="134"/>
      <c r="K141" s="135"/>
      <c r="L141" s="105"/>
      <c r="M141" s="257"/>
      <c r="N141" s="101"/>
      <c r="O141" s="101"/>
    </row>
    <row r="142" spans="1:15" ht="26.25" customHeight="1" hidden="1">
      <c r="A142" s="194" t="s">
        <v>73</v>
      </c>
      <c r="B142" s="236" t="s">
        <v>5</v>
      </c>
      <c r="C142" s="237" t="s">
        <v>74</v>
      </c>
      <c r="D142" s="245" t="s">
        <v>63</v>
      </c>
      <c r="E142" s="263">
        <f aca="true" t="shared" si="40" ref="E142:E147">E141+7</f>
        <v>41888.333333333336</v>
      </c>
      <c r="F142" s="263">
        <f aca="true" t="shared" si="41" ref="F142:F147">F141+7</f>
        <v>41894.958333333336</v>
      </c>
      <c r="G142" s="264">
        <f t="shared" si="38"/>
        <v>41895.958333333336</v>
      </c>
      <c r="H142" s="265">
        <f t="shared" si="39"/>
        <v>41895.958333333336</v>
      </c>
      <c r="I142" s="266">
        <f aca="true" t="shared" si="42" ref="I142:I147">H142+11</f>
        <v>41906.958333333336</v>
      </c>
      <c r="J142" s="134"/>
      <c r="K142" s="135"/>
      <c r="L142" s="105"/>
      <c r="M142" s="257"/>
      <c r="N142" s="101"/>
      <c r="O142" s="101"/>
    </row>
    <row r="143" spans="1:15" ht="26.25" customHeight="1" hidden="1">
      <c r="A143" s="194" t="s">
        <v>71</v>
      </c>
      <c r="B143" s="267" t="s">
        <v>5</v>
      </c>
      <c r="C143" s="268" t="s">
        <v>70</v>
      </c>
      <c r="D143" s="269" t="s">
        <v>65</v>
      </c>
      <c r="E143" s="263">
        <f t="shared" si="40"/>
        <v>41895.333333333336</v>
      </c>
      <c r="F143" s="263">
        <f t="shared" si="41"/>
        <v>41901.958333333336</v>
      </c>
      <c r="G143" s="264">
        <f t="shared" si="38"/>
        <v>41902.958333333336</v>
      </c>
      <c r="H143" s="265">
        <f t="shared" si="39"/>
        <v>41902.958333333336</v>
      </c>
      <c r="I143" s="266">
        <f t="shared" si="42"/>
        <v>41913.958333333336</v>
      </c>
      <c r="J143" s="134"/>
      <c r="K143" s="135"/>
      <c r="L143" s="105"/>
      <c r="M143" s="257"/>
      <c r="N143" s="101"/>
      <c r="O143" s="101"/>
    </row>
    <row r="144" spans="1:15" ht="26.25" customHeight="1" hidden="1">
      <c r="A144" s="194" t="s">
        <v>76</v>
      </c>
      <c r="B144" s="267" t="s">
        <v>5</v>
      </c>
      <c r="C144" s="268" t="s">
        <v>72</v>
      </c>
      <c r="D144" s="269" t="s">
        <v>65</v>
      </c>
      <c r="E144" s="263">
        <f t="shared" si="40"/>
        <v>41902.333333333336</v>
      </c>
      <c r="F144" s="263">
        <f t="shared" si="41"/>
        <v>41908.958333333336</v>
      </c>
      <c r="G144" s="264">
        <f t="shared" si="38"/>
        <v>41909.958333333336</v>
      </c>
      <c r="H144" s="265">
        <f t="shared" si="39"/>
        <v>41909.958333333336</v>
      </c>
      <c r="I144" s="266">
        <f t="shared" si="42"/>
        <v>41920.958333333336</v>
      </c>
      <c r="J144" s="134"/>
      <c r="K144" s="135"/>
      <c r="L144" s="105"/>
      <c r="M144" s="257"/>
      <c r="N144" s="101"/>
      <c r="O144" s="101"/>
    </row>
    <row r="145" spans="1:15" ht="26.25" customHeight="1" hidden="1">
      <c r="A145" s="194" t="s">
        <v>67</v>
      </c>
      <c r="B145" s="236" t="s">
        <v>5</v>
      </c>
      <c r="C145" s="237" t="s">
        <v>69</v>
      </c>
      <c r="D145" s="245" t="s">
        <v>65</v>
      </c>
      <c r="E145" s="263">
        <f t="shared" si="40"/>
        <v>41909.333333333336</v>
      </c>
      <c r="F145" s="263">
        <f t="shared" si="41"/>
        <v>41915.958333333336</v>
      </c>
      <c r="G145" s="264">
        <f t="shared" si="38"/>
        <v>41916.958333333336</v>
      </c>
      <c r="H145" s="265">
        <f t="shared" si="39"/>
        <v>41916.958333333336</v>
      </c>
      <c r="I145" s="266">
        <f t="shared" si="42"/>
        <v>41927.958333333336</v>
      </c>
      <c r="J145" s="134"/>
      <c r="K145" s="135"/>
      <c r="L145" s="105"/>
      <c r="M145" s="257"/>
      <c r="N145" s="101"/>
      <c r="O145" s="101"/>
    </row>
    <row r="146" spans="1:15" ht="26.25" customHeight="1" hidden="1">
      <c r="A146" s="194" t="s">
        <v>68</v>
      </c>
      <c r="B146" s="267" t="s">
        <v>5</v>
      </c>
      <c r="C146" s="268" t="s">
        <v>75</v>
      </c>
      <c r="D146" s="269" t="s">
        <v>57</v>
      </c>
      <c r="E146" s="263">
        <f t="shared" si="40"/>
        <v>41916.333333333336</v>
      </c>
      <c r="F146" s="263">
        <f t="shared" si="41"/>
        <v>41922.958333333336</v>
      </c>
      <c r="G146" s="264">
        <f t="shared" si="38"/>
        <v>41923.958333333336</v>
      </c>
      <c r="H146" s="265">
        <f t="shared" si="39"/>
        <v>41923.958333333336</v>
      </c>
      <c r="I146" s="266">
        <f t="shared" si="42"/>
        <v>41934.958333333336</v>
      </c>
      <c r="J146" s="134"/>
      <c r="K146" s="135"/>
      <c r="L146" s="105"/>
      <c r="M146" s="257"/>
      <c r="N146" s="101"/>
      <c r="O146" s="101"/>
    </row>
    <row r="147" spans="1:15" ht="26.25" customHeight="1" hidden="1">
      <c r="A147" s="194" t="s">
        <v>79</v>
      </c>
      <c r="B147" s="267" t="s">
        <v>5</v>
      </c>
      <c r="C147" s="270" t="s">
        <v>63</v>
      </c>
      <c r="D147" s="267" t="s">
        <v>23</v>
      </c>
      <c r="E147" s="263">
        <f t="shared" si="40"/>
        <v>41923.333333333336</v>
      </c>
      <c r="F147" s="263">
        <f t="shared" si="41"/>
        <v>41929.958333333336</v>
      </c>
      <c r="G147" s="264">
        <f t="shared" si="38"/>
        <v>41930.958333333336</v>
      </c>
      <c r="H147" s="265">
        <f t="shared" si="39"/>
        <v>41930.958333333336</v>
      </c>
      <c r="I147" s="266">
        <f t="shared" si="42"/>
        <v>41941.958333333336</v>
      </c>
      <c r="J147" s="271"/>
      <c r="K147" s="104"/>
      <c r="L147" s="105"/>
      <c r="M147" s="257"/>
      <c r="N147" s="101"/>
      <c r="O147" s="101"/>
    </row>
    <row r="148" spans="1:15" ht="26.25" customHeight="1" hidden="1">
      <c r="A148" s="131"/>
      <c r="B148" s="131"/>
      <c r="C148" s="183"/>
      <c r="D148" s="206"/>
      <c r="E148" s="157"/>
      <c r="F148" s="272"/>
      <c r="G148" s="273"/>
      <c r="H148" s="274" t="s">
        <v>24</v>
      </c>
      <c r="I148" s="275"/>
      <c r="J148" s="271"/>
      <c r="K148" s="104"/>
      <c r="L148" s="105"/>
      <c r="M148" s="257"/>
      <c r="N148" s="101"/>
      <c r="O148" s="101"/>
    </row>
    <row r="149" spans="1:15" ht="26.25" customHeight="1" hidden="1" thickBot="1">
      <c r="A149" s="131"/>
      <c r="B149" s="131"/>
      <c r="C149" s="183"/>
      <c r="D149" s="206"/>
      <c r="E149" s="276"/>
      <c r="F149" s="277"/>
      <c r="G149" s="278"/>
      <c r="H149" s="135"/>
      <c r="I149" s="279"/>
      <c r="J149" s="271"/>
      <c r="K149" s="104"/>
      <c r="L149" s="105"/>
      <c r="M149" s="257"/>
      <c r="N149" s="101"/>
      <c r="O149" s="101"/>
    </row>
    <row r="150" spans="1:15" s="281" customFormat="1" ht="29.25" customHeight="1" thickTop="1">
      <c r="A150" s="177" t="s">
        <v>342</v>
      </c>
      <c r="B150" s="87"/>
      <c r="C150" s="87"/>
      <c r="D150" s="178"/>
      <c r="E150" s="178"/>
      <c r="F150" s="179"/>
      <c r="G150" s="178"/>
      <c r="H150" s="178"/>
      <c r="I150" s="178"/>
      <c r="J150" s="759"/>
      <c r="K150" s="759" t="s">
        <v>381</v>
      </c>
      <c r="L150" s="705"/>
      <c r="M150" s="705"/>
      <c r="N150" s="746"/>
      <c r="O150" s="707"/>
    </row>
    <row r="151" spans="1:15" s="281" customFormat="1" ht="29.25" customHeight="1" thickBot="1">
      <c r="A151" s="92" t="s">
        <v>296</v>
      </c>
      <c r="B151" s="93"/>
      <c r="C151" s="94"/>
      <c r="D151" s="95"/>
      <c r="E151" s="96"/>
      <c r="F151" s="97"/>
      <c r="G151" s="98"/>
      <c r="H151" s="98"/>
      <c r="I151" s="98"/>
      <c r="J151" s="706"/>
      <c r="K151" s="706" t="s">
        <v>230</v>
      </c>
      <c r="L151" s="706"/>
      <c r="M151" s="706"/>
      <c r="N151" s="747"/>
      <c r="O151" s="708"/>
    </row>
    <row r="152" spans="1:15" ht="12" customHeight="1" thickTop="1">
      <c r="A152" s="101"/>
      <c r="B152" s="101"/>
      <c r="C152" s="101"/>
      <c r="D152" s="101"/>
      <c r="E152" s="101"/>
      <c r="F152" s="31"/>
      <c r="G152" s="282"/>
      <c r="H152" s="101"/>
      <c r="I152" s="101"/>
      <c r="J152" s="101"/>
      <c r="K152" s="101"/>
      <c r="L152" s="101"/>
      <c r="M152" s="101"/>
      <c r="N152" s="101"/>
      <c r="O152" s="618"/>
    </row>
    <row r="153" spans="1:15" ht="23.25">
      <c r="A153" s="107" t="s">
        <v>1</v>
      </c>
      <c r="B153" s="108"/>
      <c r="C153" s="108"/>
      <c r="D153" s="108"/>
      <c r="E153" s="109" t="s">
        <v>15</v>
      </c>
      <c r="F153" s="110" t="s">
        <v>14</v>
      </c>
      <c r="G153" s="1055" t="s">
        <v>2</v>
      </c>
      <c r="H153" s="1056"/>
      <c r="I153" s="120" t="s">
        <v>3</v>
      </c>
      <c r="J153" s="284" t="s">
        <v>3</v>
      </c>
      <c r="K153" s="284" t="s">
        <v>3</v>
      </c>
      <c r="L153" s="12" t="s">
        <v>3</v>
      </c>
      <c r="M153" s="70" t="s">
        <v>3</v>
      </c>
      <c r="N153" s="73" t="s">
        <v>3</v>
      </c>
      <c r="O153" s="702"/>
    </row>
    <row r="154" spans="1:15" ht="23.25">
      <c r="A154" s="111"/>
      <c r="B154" s="80"/>
      <c r="C154" s="80"/>
      <c r="D154" s="80"/>
      <c r="E154" s="112"/>
      <c r="F154" s="15"/>
      <c r="G154" s="14"/>
      <c r="H154" s="285"/>
      <c r="I154" s="286"/>
      <c r="J154" s="287"/>
      <c r="K154" s="287"/>
      <c r="L154" s="232"/>
      <c r="M154" s="19"/>
      <c r="N154" s="230"/>
      <c r="O154" s="702"/>
    </row>
    <row r="155" spans="1:15" ht="23.25">
      <c r="A155" s="111"/>
      <c r="B155" s="80"/>
      <c r="C155" s="80"/>
      <c r="D155" s="80"/>
      <c r="E155" s="109"/>
      <c r="F155" s="288"/>
      <c r="G155" s="260"/>
      <c r="H155" s="73"/>
      <c r="I155" s="120" t="s">
        <v>50</v>
      </c>
      <c r="J155" s="12" t="s">
        <v>51</v>
      </c>
      <c r="K155" s="12" t="s">
        <v>33</v>
      </c>
      <c r="L155" s="12" t="s">
        <v>158</v>
      </c>
      <c r="M155" s="70" t="s">
        <v>238</v>
      </c>
      <c r="N155" s="73" t="s">
        <v>238</v>
      </c>
      <c r="O155" s="579"/>
    </row>
    <row r="156" spans="1:15" ht="23.25">
      <c r="A156" s="111"/>
      <c r="B156" s="80"/>
      <c r="C156" s="80"/>
      <c r="D156" s="80"/>
      <c r="E156" s="112"/>
      <c r="F156" s="113"/>
      <c r="G156" s="579"/>
      <c r="H156" s="230"/>
      <c r="I156" s="286"/>
      <c r="J156" s="579"/>
      <c r="K156" s="232"/>
      <c r="L156" s="232"/>
      <c r="M156" s="19" t="s">
        <v>239</v>
      </c>
      <c r="N156" s="230" t="s">
        <v>240</v>
      </c>
      <c r="O156" s="579"/>
    </row>
    <row r="157" spans="1:15" ht="23.25">
      <c r="A157" s="111"/>
      <c r="B157" s="80"/>
      <c r="C157" s="80"/>
      <c r="D157" s="289"/>
      <c r="E157" s="166" t="s">
        <v>193</v>
      </c>
      <c r="F157" s="166" t="s">
        <v>64</v>
      </c>
      <c r="G157" s="290" t="s">
        <v>3</v>
      </c>
      <c r="H157" s="234" t="s">
        <v>4</v>
      </c>
      <c r="I157" s="291" t="s">
        <v>185</v>
      </c>
      <c r="J157" s="292" t="s">
        <v>49</v>
      </c>
      <c r="K157" s="16" t="s">
        <v>49</v>
      </c>
      <c r="L157" s="16" t="s">
        <v>49</v>
      </c>
      <c r="M157" s="293" t="s">
        <v>49</v>
      </c>
      <c r="N157" s="230" t="s">
        <v>235</v>
      </c>
      <c r="O157" s="579"/>
    </row>
    <row r="158" spans="1:16" s="239" customFormat="1" ht="22.5" customHeight="1" hidden="1">
      <c r="A158" s="235"/>
      <c r="B158" s="236" t="s">
        <v>5</v>
      </c>
      <c r="C158" s="237"/>
      <c r="D158" s="148"/>
      <c r="E158" s="196">
        <v>42079.333333333336</v>
      </c>
      <c r="F158" s="196">
        <v>42450.708333333336</v>
      </c>
      <c r="G158" s="197">
        <f>F158</f>
        <v>42450.708333333336</v>
      </c>
      <c r="H158" s="205">
        <f>G158+1</f>
        <v>42451.708333333336</v>
      </c>
      <c r="I158" s="294">
        <f>H158+4</f>
        <v>42455.708333333336</v>
      </c>
      <c r="J158" s="295">
        <f>H158+11</f>
        <v>42462.708333333336</v>
      </c>
      <c r="K158" s="295">
        <f>H158+13</f>
        <v>42464.708333333336</v>
      </c>
      <c r="L158" s="295">
        <f>H158+12</f>
        <v>42463.708333333336</v>
      </c>
      <c r="M158" s="296">
        <f>H158+10</f>
        <v>42461.708333333336</v>
      </c>
      <c r="N158" s="748"/>
      <c r="O158" s="560"/>
      <c r="P158" s="155"/>
    </row>
    <row r="159" spans="1:16" s="239" customFormat="1" ht="22.5" customHeight="1" hidden="1">
      <c r="A159" s="920"/>
      <c r="B159" s="921" t="s">
        <v>5</v>
      </c>
      <c r="C159" s="929"/>
      <c r="D159" s="937"/>
      <c r="E159" s="195"/>
      <c r="F159" s="196"/>
      <c r="G159" s="933">
        <f>F159+1</f>
        <v>1</v>
      </c>
      <c r="H159" s="934">
        <f>G159+1</f>
        <v>2</v>
      </c>
      <c r="I159" s="938">
        <f>H159+5</f>
        <v>7</v>
      </c>
      <c r="J159" s="939">
        <f>H159+13</f>
        <v>15</v>
      </c>
      <c r="K159" s="939">
        <f>H159+17</f>
        <v>19</v>
      </c>
      <c r="L159" s="939">
        <f>H159+12</f>
        <v>14</v>
      </c>
      <c r="M159" s="940">
        <f>H159+11</f>
        <v>13</v>
      </c>
      <c r="N159" s="928">
        <f>H159+12</f>
        <v>14</v>
      </c>
      <c r="O159" s="560"/>
      <c r="P159" s="155"/>
    </row>
    <row r="160" spans="1:15" s="154" customFormat="1" ht="22.5" customHeight="1">
      <c r="A160" s="357" t="s">
        <v>265</v>
      </c>
      <c r="B160" s="123" t="s">
        <v>5</v>
      </c>
      <c r="C160" s="122">
        <v>129</v>
      </c>
      <c r="D160" s="123" t="s">
        <v>23</v>
      </c>
      <c r="E160" s="195">
        <v>45397.333333333336</v>
      </c>
      <c r="F160" s="196">
        <v>45401.958333333336</v>
      </c>
      <c r="G160" s="197">
        <f>F160+1</f>
        <v>45402.958333333336</v>
      </c>
      <c r="H160" s="198">
        <f>G160+1</f>
        <v>45403.958333333336</v>
      </c>
      <c r="I160" s="299">
        <f>H160+5</f>
        <v>45408.958333333336</v>
      </c>
      <c r="J160" s="295">
        <f>H160+13</f>
        <v>45416.958333333336</v>
      </c>
      <c r="K160" s="295">
        <f>H160+17</f>
        <v>45420.958333333336</v>
      </c>
      <c r="L160" s="295">
        <f>H160+12</f>
        <v>45415.958333333336</v>
      </c>
      <c r="M160" s="296">
        <f>H160+11</f>
        <v>45414.958333333336</v>
      </c>
      <c r="N160" s="126">
        <f>H160+12</f>
        <v>45415.958333333336</v>
      </c>
      <c r="O160" s="560"/>
    </row>
    <row r="161" spans="1:15" s="154" customFormat="1" ht="22.5" customHeight="1">
      <c r="A161" s="357" t="s">
        <v>446</v>
      </c>
      <c r="B161" s="123" t="s">
        <v>5</v>
      </c>
      <c r="C161" s="122" t="s">
        <v>409</v>
      </c>
      <c r="D161" s="123" t="s">
        <v>23</v>
      </c>
      <c r="E161" s="196">
        <f>E160+7</f>
        <v>45404.333333333336</v>
      </c>
      <c r="F161" s="196">
        <f aca="true" t="shared" si="43" ref="E161:F164">F160+7</f>
        <v>45408.958333333336</v>
      </c>
      <c r="G161" s="197">
        <f>F161+1</f>
        <v>45409.958333333336</v>
      </c>
      <c r="H161" s="205">
        <f>G161+1</f>
        <v>45410.958333333336</v>
      </c>
      <c r="I161" s="299">
        <f aca="true" t="shared" si="44" ref="I161:I172">H161+5</f>
        <v>45415.958333333336</v>
      </c>
      <c r="J161" s="295">
        <f aca="true" t="shared" si="45" ref="J161:J172">H161+13</f>
        <v>45423.958333333336</v>
      </c>
      <c r="K161" s="295">
        <f aca="true" t="shared" si="46" ref="K161:K172">H161+17</f>
        <v>45427.958333333336</v>
      </c>
      <c r="L161" s="295">
        <f aca="true" t="shared" si="47" ref="L161:L172">H161+12</f>
        <v>45422.958333333336</v>
      </c>
      <c r="M161" s="296">
        <f aca="true" t="shared" si="48" ref="M161:M172">H161+11</f>
        <v>45421.958333333336</v>
      </c>
      <c r="N161" s="126">
        <f aca="true" t="shared" si="49" ref="N161:N172">H161+12</f>
        <v>45422.958333333336</v>
      </c>
      <c r="O161" s="560"/>
    </row>
    <row r="162" spans="1:15" s="152" customFormat="1" ht="25.5" customHeight="1">
      <c r="A162" s="357" t="s">
        <v>457</v>
      </c>
      <c r="B162" s="123" t="s">
        <v>5</v>
      </c>
      <c r="C162" s="122">
        <v>27</v>
      </c>
      <c r="D162" s="123" t="s">
        <v>23</v>
      </c>
      <c r="E162" s="196">
        <f t="shared" si="43"/>
        <v>45411.333333333336</v>
      </c>
      <c r="F162" s="196">
        <f t="shared" si="43"/>
        <v>45415.958333333336</v>
      </c>
      <c r="G162" s="197">
        <f aca="true" t="shared" si="50" ref="G162:H171">F162+1</f>
        <v>45416.958333333336</v>
      </c>
      <c r="H162" s="205">
        <f t="shared" si="50"/>
        <v>45417.958333333336</v>
      </c>
      <c r="I162" s="299">
        <f t="shared" si="44"/>
        <v>45422.958333333336</v>
      </c>
      <c r="J162" s="295">
        <f t="shared" si="45"/>
        <v>45430.958333333336</v>
      </c>
      <c r="K162" s="295">
        <f t="shared" si="46"/>
        <v>45434.958333333336</v>
      </c>
      <c r="L162" s="295">
        <f t="shared" si="47"/>
        <v>45429.958333333336</v>
      </c>
      <c r="M162" s="296">
        <f t="shared" si="48"/>
        <v>45428.958333333336</v>
      </c>
      <c r="N162" s="126">
        <f t="shared" si="49"/>
        <v>45429.958333333336</v>
      </c>
      <c r="O162" s="560"/>
    </row>
    <row r="163" spans="1:15" s="152" customFormat="1" ht="25.5" customHeight="1">
      <c r="A163" s="357" t="s">
        <v>266</v>
      </c>
      <c r="B163" s="123" t="s">
        <v>5</v>
      </c>
      <c r="C163" s="122" t="s">
        <v>425</v>
      </c>
      <c r="D163" s="123" t="s">
        <v>23</v>
      </c>
      <c r="E163" s="196">
        <f t="shared" si="43"/>
        <v>45418.333333333336</v>
      </c>
      <c r="F163" s="196">
        <f t="shared" si="43"/>
        <v>45422.958333333336</v>
      </c>
      <c r="G163" s="1017">
        <f>F163+1</f>
        <v>45423.958333333336</v>
      </c>
      <c r="H163" s="1018">
        <f>G163+1</f>
        <v>45424.958333333336</v>
      </c>
      <c r="I163" s="1022">
        <f t="shared" si="44"/>
        <v>45429.958333333336</v>
      </c>
      <c r="J163" s="752">
        <f t="shared" si="45"/>
        <v>45437.958333333336</v>
      </c>
      <c r="K163" s="752">
        <f t="shared" si="46"/>
        <v>45441.958333333336</v>
      </c>
      <c r="L163" s="752">
        <f t="shared" si="47"/>
        <v>45436.958333333336</v>
      </c>
      <c r="M163" s="1023">
        <f t="shared" si="48"/>
        <v>45435.958333333336</v>
      </c>
      <c r="N163" s="688">
        <f t="shared" si="49"/>
        <v>45436.958333333336</v>
      </c>
      <c r="O163" s="560"/>
    </row>
    <row r="164" spans="1:15" s="154" customFormat="1" ht="25.5" customHeight="1">
      <c r="A164" s="920" t="s">
        <v>531</v>
      </c>
      <c r="B164" s="123" t="s">
        <v>5</v>
      </c>
      <c r="C164" s="922">
        <v>150</v>
      </c>
      <c r="D164" s="921" t="s">
        <v>23</v>
      </c>
      <c r="E164" s="1067">
        <f t="shared" si="43"/>
        <v>45425.333333333336</v>
      </c>
      <c r="F164" s="1067">
        <f t="shared" si="43"/>
        <v>45429.958333333336</v>
      </c>
      <c r="G164" s="933">
        <f t="shared" si="50"/>
        <v>45430.958333333336</v>
      </c>
      <c r="H164" s="1016">
        <f t="shared" si="50"/>
        <v>45431.958333333336</v>
      </c>
      <c r="I164" s="938">
        <f t="shared" si="44"/>
        <v>45436.958333333336</v>
      </c>
      <c r="J164" s="939">
        <f t="shared" si="45"/>
        <v>45444.958333333336</v>
      </c>
      <c r="K164" s="939">
        <f t="shared" si="46"/>
        <v>45448.958333333336</v>
      </c>
      <c r="L164" s="939">
        <f t="shared" si="47"/>
        <v>45443.958333333336</v>
      </c>
      <c r="M164" s="940">
        <f t="shared" si="48"/>
        <v>45442.958333333336</v>
      </c>
      <c r="N164" s="928">
        <f t="shared" si="49"/>
        <v>45443.958333333336</v>
      </c>
      <c r="O164" s="560"/>
    </row>
    <row r="165" spans="1:15" s="154" customFormat="1" ht="22.5" customHeight="1">
      <c r="A165" s="357" t="s">
        <v>276</v>
      </c>
      <c r="B165" s="123" t="s">
        <v>5</v>
      </c>
      <c r="C165" s="122">
        <v>110</v>
      </c>
      <c r="D165" s="123" t="s">
        <v>23</v>
      </c>
      <c r="E165" s="196">
        <f aca="true" t="shared" si="51" ref="E165:F168">E164+7</f>
        <v>45432.333333333336</v>
      </c>
      <c r="F165" s="196">
        <f t="shared" si="51"/>
        <v>45436.958333333336</v>
      </c>
      <c r="G165" s="1017">
        <f t="shared" si="50"/>
        <v>45437.958333333336</v>
      </c>
      <c r="H165" s="1018">
        <f t="shared" si="50"/>
        <v>45438.958333333336</v>
      </c>
      <c r="I165" s="1022">
        <f t="shared" si="44"/>
        <v>45443.958333333336</v>
      </c>
      <c r="J165" s="752">
        <f t="shared" si="45"/>
        <v>45451.958333333336</v>
      </c>
      <c r="K165" s="752">
        <f t="shared" si="46"/>
        <v>45455.958333333336</v>
      </c>
      <c r="L165" s="752">
        <f t="shared" si="47"/>
        <v>45450.958333333336</v>
      </c>
      <c r="M165" s="1023">
        <f t="shared" si="48"/>
        <v>45449.958333333336</v>
      </c>
      <c r="N165" s="688">
        <f t="shared" si="49"/>
        <v>45450.958333333336</v>
      </c>
      <c r="O165" s="703"/>
    </row>
    <row r="166" spans="1:15" s="154" customFormat="1" ht="22.5" customHeight="1">
      <c r="A166" s="920" t="s">
        <v>306</v>
      </c>
      <c r="B166" s="123" t="s">
        <v>5</v>
      </c>
      <c r="C166" s="122"/>
      <c r="D166" s="123"/>
      <c r="E166" s="1067">
        <f>E165+7</f>
        <v>45439.333333333336</v>
      </c>
      <c r="F166" s="1067">
        <f>F165+7</f>
        <v>45443.958333333336</v>
      </c>
      <c r="G166" s="933">
        <f t="shared" si="50"/>
        <v>45444.958333333336</v>
      </c>
      <c r="H166" s="1016">
        <f t="shared" si="50"/>
        <v>45445.958333333336</v>
      </c>
      <c r="I166" s="938">
        <f t="shared" si="44"/>
        <v>45450.958333333336</v>
      </c>
      <c r="J166" s="939">
        <f t="shared" si="45"/>
        <v>45458.958333333336</v>
      </c>
      <c r="K166" s="939">
        <f t="shared" si="46"/>
        <v>45462.958333333336</v>
      </c>
      <c r="L166" s="939">
        <f t="shared" si="47"/>
        <v>45457.958333333336</v>
      </c>
      <c r="M166" s="940">
        <f t="shared" si="48"/>
        <v>45456.958333333336</v>
      </c>
      <c r="N166" s="928">
        <f t="shared" si="49"/>
        <v>45457.958333333336</v>
      </c>
      <c r="O166" s="560"/>
    </row>
    <row r="167" spans="1:15" s="154" customFormat="1" ht="22.5" customHeight="1">
      <c r="A167" s="357" t="s">
        <v>265</v>
      </c>
      <c r="B167" s="123" t="s">
        <v>5</v>
      </c>
      <c r="C167" s="122">
        <v>130</v>
      </c>
      <c r="D167" s="123" t="s">
        <v>23</v>
      </c>
      <c r="E167" s="196">
        <f>E166+7</f>
        <v>45446.333333333336</v>
      </c>
      <c r="F167" s="196">
        <f>F166+7</f>
        <v>45450.958333333336</v>
      </c>
      <c r="G167" s="197">
        <f t="shared" si="50"/>
        <v>45451.958333333336</v>
      </c>
      <c r="H167" s="205">
        <f t="shared" si="50"/>
        <v>45452.958333333336</v>
      </c>
      <c r="I167" s="299">
        <f t="shared" si="44"/>
        <v>45457.958333333336</v>
      </c>
      <c r="J167" s="295">
        <f t="shared" si="45"/>
        <v>45465.958333333336</v>
      </c>
      <c r="K167" s="295">
        <f t="shared" si="46"/>
        <v>45469.958333333336</v>
      </c>
      <c r="L167" s="295">
        <f t="shared" si="47"/>
        <v>45464.958333333336</v>
      </c>
      <c r="M167" s="296">
        <f t="shared" si="48"/>
        <v>45463.958333333336</v>
      </c>
      <c r="N167" s="126">
        <f t="shared" si="49"/>
        <v>45464.958333333336</v>
      </c>
      <c r="O167" s="560"/>
    </row>
    <row r="168" spans="1:15" s="154" customFormat="1" ht="25.5" customHeight="1">
      <c r="A168" s="357" t="s">
        <v>446</v>
      </c>
      <c r="B168" s="123" t="s">
        <v>5</v>
      </c>
      <c r="C168" s="122" t="s">
        <v>458</v>
      </c>
      <c r="D168" s="123" t="s">
        <v>23</v>
      </c>
      <c r="E168" s="196">
        <f t="shared" si="51"/>
        <v>45453.333333333336</v>
      </c>
      <c r="F168" s="196">
        <f t="shared" si="51"/>
        <v>45457.958333333336</v>
      </c>
      <c r="G168" s="197">
        <f t="shared" si="50"/>
        <v>45458.958333333336</v>
      </c>
      <c r="H168" s="205">
        <f t="shared" si="50"/>
        <v>45459.958333333336</v>
      </c>
      <c r="I168" s="299">
        <f t="shared" si="44"/>
        <v>45464.958333333336</v>
      </c>
      <c r="J168" s="295">
        <f t="shared" si="45"/>
        <v>45472.958333333336</v>
      </c>
      <c r="K168" s="295">
        <f t="shared" si="46"/>
        <v>45476.958333333336</v>
      </c>
      <c r="L168" s="295">
        <f t="shared" si="47"/>
        <v>45471.958333333336</v>
      </c>
      <c r="M168" s="296">
        <f t="shared" si="48"/>
        <v>45470.958333333336</v>
      </c>
      <c r="N168" s="126">
        <f t="shared" si="49"/>
        <v>45471.958333333336</v>
      </c>
      <c r="O168" s="560"/>
    </row>
    <row r="169" spans="1:15" s="154" customFormat="1" ht="24" customHeight="1">
      <c r="A169" s="357" t="s">
        <v>457</v>
      </c>
      <c r="B169" s="123" t="s">
        <v>5</v>
      </c>
      <c r="C169" s="122">
        <v>28</v>
      </c>
      <c r="D169" s="123" t="s">
        <v>23</v>
      </c>
      <c r="E169" s="196">
        <f>E168+7</f>
        <v>45460.333333333336</v>
      </c>
      <c r="F169" s="196">
        <f>F168+7</f>
        <v>45464.958333333336</v>
      </c>
      <c r="G169" s="197">
        <f t="shared" si="50"/>
        <v>45465.958333333336</v>
      </c>
      <c r="H169" s="198">
        <f t="shared" si="50"/>
        <v>45466.958333333336</v>
      </c>
      <c r="I169" s="299">
        <f t="shared" si="44"/>
        <v>45471.958333333336</v>
      </c>
      <c r="J169" s="295">
        <f t="shared" si="45"/>
        <v>45479.958333333336</v>
      </c>
      <c r="K169" s="295">
        <f t="shared" si="46"/>
        <v>45483.958333333336</v>
      </c>
      <c r="L169" s="295">
        <f t="shared" si="47"/>
        <v>45478.958333333336</v>
      </c>
      <c r="M169" s="296">
        <f t="shared" si="48"/>
        <v>45477.958333333336</v>
      </c>
      <c r="N169" s="126">
        <f t="shared" si="49"/>
        <v>45478.958333333336</v>
      </c>
      <c r="O169" s="560"/>
    </row>
    <row r="170" spans="1:15" s="154" customFormat="1" ht="25.5" customHeight="1">
      <c r="A170" s="357" t="s">
        <v>266</v>
      </c>
      <c r="B170" s="123" t="s">
        <v>5</v>
      </c>
      <c r="C170" s="122" t="s">
        <v>459</v>
      </c>
      <c r="D170" s="123" t="s">
        <v>23</v>
      </c>
      <c r="E170" s="196">
        <f aca="true" t="shared" si="52" ref="E170:F172">E169+7</f>
        <v>45467.333333333336</v>
      </c>
      <c r="F170" s="196">
        <f t="shared" si="52"/>
        <v>45471.958333333336</v>
      </c>
      <c r="G170" s="197">
        <f>F170+1</f>
        <v>45472.958333333336</v>
      </c>
      <c r="H170" s="198">
        <f>G170+1</f>
        <v>45473.958333333336</v>
      </c>
      <c r="I170" s="299">
        <f t="shared" si="44"/>
        <v>45478.958333333336</v>
      </c>
      <c r="J170" s="295">
        <f t="shared" si="45"/>
        <v>45486.958333333336</v>
      </c>
      <c r="K170" s="295">
        <f t="shared" si="46"/>
        <v>45490.958333333336</v>
      </c>
      <c r="L170" s="295">
        <f t="shared" si="47"/>
        <v>45485.958333333336</v>
      </c>
      <c r="M170" s="296">
        <f t="shared" si="48"/>
        <v>45484.958333333336</v>
      </c>
      <c r="N170" s="126">
        <f t="shared" si="49"/>
        <v>45485.958333333336</v>
      </c>
      <c r="O170" s="560"/>
    </row>
    <row r="171" spans="1:15" s="154" customFormat="1" ht="22.5" customHeight="1">
      <c r="A171" s="357" t="s">
        <v>322</v>
      </c>
      <c r="B171" s="123" t="s">
        <v>5</v>
      </c>
      <c r="C171" s="122">
        <v>151</v>
      </c>
      <c r="D171" s="123" t="s">
        <v>23</v>
      </c>
      <c r="E171" s="196">
        <f t="shared" si="52"/>
        <v>45474.333333333336</v>
      </c>
      <c r="F171" s="196">
        <f t="shared" si="52"/>
        <v>45478.958333333336</v>
      </c>
      <c r="G171" s="197">
        <f t="shared" si="50"/>
        <v>45479.958333333336</v>
      </c>
      <c r="H171" s="205">
        <f t="shared" si="50"/>
        <v>45480.958333333336</v>
      </c>
      <c r="I171" s="299">
        <f t="shared" si="44"/>
        <v>45485.958333333336</v>
      </c>
      <c r="J171" s="295">
        <f t="shared" si="45"/>
        <v>45493.958333333336</v>
      </c>
      <c r="K171" s="295">
        <f t="shared" si="46"/>
        <v>45497.958333333336</v>
      </c>
      <c r="L171" s="295">
        <f t="shared" si="47"/>
        <v>45492.958333333336</v>
      </c>
      <c r="M171" s="296">
        <f t="shared" si="48"/>
        <v>45491.958333333336</v>
      </c>
      <c r="N171" s="126">
        <f t="shared" si="49"/>
        <v>45492.958333333336</v>
      </c>
      <c r="O171" s="560"/>
    </row>
    <row r="172" spans="1:15" s="154" customFormat="1" ht="24" customHeight="1">
      <c r="A172" s="357" t="s">
        <v>276</v>
      </c>
      <c r="B172" s="123" t="s">
        <v>5</v>
      </c>
      <c r="C172" s="122">
        <v>111</v>
      </c>
      <c r="D172" s="123" t="s">
        <v>23</v>
      </c>
      <c r="E172" s="196">
        <f t="shared" si="52"/>
        <v>45481.333333333336</v>
      </c>
      <c r="F172" s="196">
        <f t="shared" si="52"/>
        <v>45485.958333333336</v>
      </c>
      <c r="G172" s="197">
        <f>F172+1</f>
        <v>45486.958333333336</v>
      </c>
      <c r="H172" s="205">
        <f>G172+1</f>
        <v>45487.958333333336</v>
      </c>
      <c r="I172" s="299">
        <f t="shared" si="44"/>
        <v>45492.958333333336</v>
      </c>
      <c r="J172" s="295">
        <f t="shared" si="45"/>
        <v>45500.958333333336</v>
      </c>
      <c r="K172" s="295">
        <f t="shared" si="46"/>
        <v>45504.958333333336</v>
      </c>
      <c r="L172" s="295">
        <f t="shared" si="47"/>
        <v>45499.958333333336</v>
      </c>
      <c r="M172" s="296">
        <f t="shared" si="48"/>
        <v>45498.958333333336</v>
      </c>
      <c r="N172" s="126">
        <f t="shared" si="49"/>
        <v>45499.958333333336</v>
      </c>
      <c r="O172" s="560"/>
    </row>
    <row r="173" spans="1:15" ht="22.5" customHeight="1" hidden="1">
      <c r="A173" s="194"/>
      <c r="B173" s="236"/>
      <c r="C173" s="237"/>
      <c r="D173" s="148"/>
      <c r="E173" s="196"/>
      <c r="F173" s="196"/>
      <c r="G173" s="301"/>
      <c r="H173" s="205"/>
      <c r="I173" s="294"/>
      <c r="J173" s="244"/>
      <c r="K173" s="244"/>
      <c r="L173" s="302"/>
      <c r="M173" s="244"/>
      <c r="N173" s="704"/>
      <c r="O173" s="701"/>
    </row>
    <row r="174" spans="1:15" ht="22.5" customHeight="1" hidden="1">
      <c r="A174" s="194"/>
      <c r="B174" s="236"/>
      <c r="C174" s="237"/>
      <c r="D174" s="245"/>
      <c r="E174" s="196"/>
      <c r="F174" s="196"/>
      <c r="G174" s="197"/>
      <c r="H174" s="205"/>
      <c r="I174" s="294"/>
      <c r="J174" s="295"/>
      <c r="K174" s="295"/>
      <c r="L174" s="295"/>
      <c r="M174" s="295"/>
      <c r="N174" s="296"/>
      <c r="O174" s="297"/>
    </row>
    <row r="175" spans="1:15" ht="22.5" customHeight="1" hidden="1">
      <c r="A175" s="194"/>
      <c r="B175" s="236"/>
      <c r="C175" s="237"/>
      <c r="D175" s="148"/>
      <c r="E175" s="196"/>
      <c r="F175" s="196"/>
      <c r="G175" s="301"/>
      <c r="H175" s="205"/>
      <c r="I175" s="294"/>
      <c r="J175" s="244"/>
      <c r="K175" s="244"/>
      <c r="L175" s="302"/>
      <c r="M175" s="244"/>
      <c r="N175" s="247"/>
      <c r="O175" s="303"/>
    </row>
    <row r="176" spans="1:15" ht="22.5" customHeight="1" hidden="1">
      <c r="A176" s="194"/>
      <c r="B176" s="236"/>
      <c r="C176" s="237"/>
      <c r="D176" s="245"/>
      <c r="E176" s="196"/>
      <c r="F176" s="196"/>
      <c r="G176" s="197"/>
      <c r="H176" s="205"/>
      <c r="I176" s="294"/>
      <c r="J176" s="295"/>
      <c r="K176" s="295"/>
      <c r="L176" s="295"/>
      <c r="M176" s="295"/>
      <c r="N176" s="296"/>
      <c r="O176" s="297"/>
    </row>
    <row r="177" spans="1:15" ht="22.5" customHeight="1" hidden="1">
      <c r="A177" s="194"/>
      <c r="B177" s="236"/>
      <c r="C177" s="237"/>
      <c r="D177" s="148"/>
      <c r="E177" s="196"/>
      <c r="F177" s="196"/>
      <c r="G177" s="301"/>
      <c r="H177" s="205"/>
      <c r="I177" s="294"/>
      <c r="J177" s="244"/>
      <c r="K177" s="244"/>
      <c r="L177" s="302"/>
      <c r="M177" s="244"/>
      <c r="N177" s="247"/>
      <c r="O177" s="303"/>
    </row>
    <row r="178" spans="1:15" ht="22.5" customHeight="1" hidden="1">
      <c r="A178" s="128"/>
      <c r="B178" s="123"/>
      <c r="C178" s="304"/>
      <c r="D178" s="305"/>
      <c r="E178" s="306"/>
      <c r="F178" s="196"/>
      <c r="G178" s="264"/>
      <c r="H178" s="243"/>
      <c r="I178" s="307"/>
      <c r="J178" s="300"/>
      <c r="K178" s="300"/>
      <c r="L178" s="300"/>
      <c r="M178" s="308"/>
      <c r="N178" s="309"/>
      <c r="O178" s="106"/>
    </row>
    <row r="179" spans="1:15" ht="22.5" customHeight="1">
      <c r="A179" s="248"/>
      <c r="B179" s="248"/>
      <c r="C179" s="249"/>
      <c r="D179" s="310"/>
      <c r="E179" s="157"/>
      <c r="F179" s="157"/>
      <c r="G179" s="311"/>
      <c r="H179" s="586"/>
      <c r="I179" s="586"/>
      <c r="J179" s="587"/>
      <c r="K179" s="313"/>
      <c r="L179" s="587"/>
      <c r="M179" s="313"/>
      <c r="N179" s="587"/>
      <c r="O179" s="106"/>
    </row>
    <row r="180" spans="1:15" ht="22.5" customHeight="1">
      <c r="A180" s="576"/>
      <c r="B180" s="576"/>
      <c r="C180" s="588"/>
      <c r="D180" s="589"/>
      <c r="E180" s="574"/>
      <c r="F180" s="574"/>
      <c r="G180" s="590"/>
      <c r="H180" s="586"/>
      <c r="I180" s="586"/>
      <c r="J180" s="587"/>
      <c r="K180" s="587"/>
      <c r="L180" s="587"/>
      <c r="M180" s="587"/>
      <c r="N180" s="587"/>
      <c r="O180" s="106"/>
    </row>
    <row r="181" spans="1:15" ht="29.25" customHeight="1">
      <c r="A181" s="580" t="s">
        <v>384</v>
      </c>
      <c r="B181" s="581"/>
      <c r="C181" s="582"/>
      <c r="D181" s="583"/>
      <c r="E181" s="584"/>
      <c r="F181" s="585"/>
      <c r="G181" s="572"/>
      <c r="H181" s="134"/>
      <c r="I181" s="14"/>
      <c r="J181" s="159"/>
      <c r="K181" s="159"/>
      <c r="L181" s="159" t="s">
        <v>179</v>
      </c>
      <c r="M181" s="106"/>
      <c r="N181" s="114"/>
      <c r="O181" s="106"/>
    </row>
    <row r="182" spans="1:15" ht="45.75" customHeight="1">
      <c r="A182" s="314"/>
      <c r="B182" s="314"/>
      <c r="C182" s="315"/>
      <c r="D182" s="316"/>
      <c r="E182" s="133"/>
      <c r="F182" s="207"/>
      <c r="G182" s="278"/>
      <c r="H182" s="135"/>
      <c r="I182" s="135"/>
      <c r="J182" s="137"/>
      <c r="K182" s="137"/>
      <c r="L182" s="137"/>
      <c r="M182" s="105"/>
      <c r="N182" s="105"/>
      <c r="O182" s="135"/>
    </row>
    <row r="183" spans="1:15" ht="23.25">
      <c r="A183" s="130"/>
      <c r="B183" s="317"/>
      <c r="C183" s="317"/>
      <c r="D183" s="132"/>
      <c r="E183" s="133"/>
      <c r="F183" s="207"/>
      <c r="G183" s="134"/>
      <c r="H183" s="135"/>
      <c r="I183" s="135"/>
      <c r="J183" s="279"/>
      <c r="K183" s="14"/>
      <c r="L183" s="105"/>
      <c r="M183" s="105"/>
      <c r="N183" s="105"/>
      <c r="O183" s="135"/>
    </row>
    <row r="184" spans="1:15" ht="26.25" customHeight="1">
      <c r="A184" s="130"/>
      <c r="B184" s="131"/>
      <c r="C184" s="210"/>
      <c r="D184" s="131"/>
      <c r="E184" s="160"/>
      <c r="F184" s="160"/>
      <c r="G184" s="278"/>
      <c r="H184" s="135"/>
      <c r="I184" s="135"/>
      <c r="J184" s="279"/>
      <c r="K184" s="14"/>
      <c r="L184" s="105"/>
      <c r="M184" s="105"/>
      <c r="N184" s="105"/>
      <c r="O184" s="135"/>
    </row>
    <row r="185" spans="1:15" ht="3.75" customHeight="1" thickBot="1">
      <c r="A185" s="337"/>
      <c r="B185" s="337"/>
      <c r="C185" s="337"/>
      <c r="D185" s="337"/>
      <c r="E185" s="337"/>
      <c r="F185" s="337"/>
      <c r="G185" s="338"/>
      <c r="H185" s="104"/>
      <c r="I185" s="104"/>
      <c r="J185" s="104"/>
      <c r="K185" s="104"/>
      <c r="L185" s="104"/>
      <c r="M185" s="104"/>
      <c r="N185" s="101"/>
      <c r="O185" s="101"/>
    </row>
    <row r="186" spans="1:15" s="360" customFormat="1" ht="30" customHeight="1" thickTop="1">
      <c r="A186" s="86" t="s">
        <v>402</v>
      </c>
      <c r="B186" s="87"/>
      <c r="C186" s="88"/>
      <c r="D186" s="90"/>
      <c r="E186" s="90"/>
      <c r="F186" s="89"/>
      <c r="G186" s="220"/>
      <c r="H186" s="1002"/>
      <c r="I186" s="1006" t="s">
        <v>403</v>
      </c>
      <c r="J186" s="997"/>
      <c r="K186" s="1005"/>
      <c r="L186" s="998"/>
      <c r="M186" s="1003"/>
      <c r="N186" s="364"/>
      <c r="O186" s="364"/>
    </row>
    <row r="187" spans="1:15" s="360" customFormat="1" ht="30" customHeight="1">
      <c r="A187" s="544" t="s">
        <v>293</v>
      </c>
      <c r="B187" s="672"/>
      <c r="C187" s="673"/>
      <c r="D187" s="674"/>
      <c r="E187" s="537"/>
      <c r="F187" s="538"/>
      <c r="G187" s="537"/>
      <c r="H187" s="999"/>
      <c r="I187" s="1000"/>
      <c r="J187" s="1001"/>
      <c r="K187" s="1004"/>
      <c r="L187" s="1001" t="s">
        <v>207</v>
      </c>
      <c r="M187" s="181"/>
      <c r="N187" s="364"/>
      <c r="O187" s="364"/>
    </row>
    <row r="188" spans="1:15" s="360" customFormat="1" ht="30" customHeight="1" thickBot="1">
      <c r="A188" s="676"/>
      <c r="B188" s="677"/>
      <c r="C188" s="678"/>
      <c r="D188" s="679"/>
      <c r="E188" s="680"/>
      <c r="F188" s="681"/>
      <c r="G188" s="680"/>
      <c r="H188" s="682"/>
      <c r="I188" s="925"/>
      <c r="J188" s="925"/>
      <c r="K188" s="990"/>
      <c r="L188" s="426"/>
      <c r="M188" s="181"/>
      <c r="N188" s="364"/>
      <c r="O188" s="364"/>
    </row>
    <row r="189" spans="1:15" s="360" customFormat="1" ht="28.5" customHeight="1" thickTop="1">
      <c r="A189" s="927"/>
      <c r="B189" s="283"/>
      <c r="C189" s="283"/>
      <c r="D189" s="283"/>
      <c r="E189" s="283"/>
      <c r="F189" s="283"/>
      <c r="G189" s="283"/>
      <c r="H189" s="283"/>
      <c r="I189" s="283"/>
      <c r="J189" s="283"/>
      <c r="K189" s="106"/>
      <c r="L189" s="101"/>
      <c r="M189" s="101"/>
      <c r="N189" s="364"/>
      <c r="O189" s="364"/>
    </row>
    <row r="190" spans="1:15" s="360" customFormat="1" ht="23.25">
      <c r="A190" s="107" t="s">
        <v>1</v>
      </c>
      <c r="B190" s="108"/>
      <c r="C190" s="108"/>
      <c r="D190" s="108"/>
      <c r="E190" s="109" t="s">
        <v>15</v>
      </c>
      <c r="F190" s="110" t="s">
        <v>14</v>
      </c>
      <c r="G190" s="1055" t="s">
        <v>2</v>
      </c>
      <c r="H190" s="1056"/>
      <c r="I190" s="260" t="s">
        <v>3</v>
      </c>
      <c r="J190" s="70" t="s">
        <v>3</v>
      </c>
      <c r="K190" s="989" t="s">
        <v>47</v>
      </c>
      <c r="L190" s="992" t="s">
        <v>47</v>
      </c>
      <c r="M190" s="165"/>
      <c r="N190" s="364"/>
      <c r="O190" s="364"/>
    </row>
    <row r="191" spans="1:15" s="360" customFormat="1" ht="23.25">
      <c r="A191" s="111"/>
      <c r="B191" s="80"/>
      <c r="C191" s="80"/>
      <c r="D191" s="80"/>
      <c r="E191" s="112"/>
      <c r="F191" s="113"/>
      <c r="G191" s="114"/>
      <c r="H191" s="115"/>
      <c r="I191" s="292"/>
      <c r="J191" s="293"/>
      <c r="K191" s="398"/>
      <c r="L191" s="993"/>
      <c r="M191" s="654"/>
      <c r="N191" s="364"/>
      <c r="O191" s="364"/>
    </row>
    <row r="192" spans="1:15" s="360" customFormat="1" ht="30" customHeight="1">
      <c r="A192" s="111"/>
      <c r="B192" s="80"/>
      <c r="C192" s="80"/>
      <c r="D192" s="80"/>
      <c r="E192" s="109" t="s">
        <v>401</v>
      </c>
      <c r="F192" s="109" t="s">
        <v>194</v>
      </c>
      <c r="G192" s="190" t="s">
        <v>3</v>
      </c>
      <c r="H192" s="73" t="s">
        <v>4</v>
      </c>
      <c r="I192" s="190" t="s">
        <v>80</v>
      </c>
      <c r="J192" s="70" t="s">
        <v>391</v>
      </c>
      <c r="K192" s="295" t="s">
        <v>158</v>
      </c>
      <c r="L192" s="955" t="s">
        <v>392</v>
      </c>
      <c r="M192" s="145"/>
      <c r="N192" s="364"/>
      <c r="O192" s="364"/>
    </row>
    <row r="193" spans="1:15" ht="25.5" customHeight="1">
      <c r="A193" s="194" t="s">
        <v>393</v>
      </c>
      <c r="B193" s="236" t="s">
        <v>5</v>
      </c>
      <c r="C193" s="237" t="s">
        <v>426</v>
      </c>
      <c r="D193" s="123"/>
      <c r="E193" s="195">
        <v>45398.333333333336</v>
      </c>
      <c r="F193" s="196">
        <v>45402.5</v>
      </c>
      <c r="G193" s="332">
        <f>F193</f>
        <v>45402.5</v>
      </c>
      <c r="H193" s="296">
        <f>G193+1</f>
        <v>45403.5</v>
      </c>
      <c r="I193" s="294">
        <f>H193+9</f>
        <v>45412.5</v>
      </c>
      <c r="J193" s="988">
        <f>H193+10</f>
        <v>45413.5</v>
      </c>
      <c r="K193" s="295">
        <f>H193+12</f>
        <v>45415.5</v>
      </c>
      <c r="L193" s="994">
        <f>H193+14</f>
        <v>45417.5</v>
      </c>
      <c r="M193" s="995"/>
      <c r="N193" s="101"/>
      <c r="O193" s="101"/>
    </row>
    <row r="194" spans="1:15" ht="27" customHeight="1">
      <c r="A194" s="194" t="s">
        <v>394</v>
      </c>
      <c r="B194" s="123" t="s">
        <v>5</v>
      </c>
      <c r="C194" s="122" t="s">
        <v>427</v>
      </c>
      <c r="D194" s="365"/>
      <c r="E194" s="196">
        <f>E193+7</f>
        <v>45405.333333333336</v>
      </c>
      <c r="F194" s="124">
        <f>F193+7</f>
        <v>45409.5</v>
      </c>
      <c r="G194" s="332">
        <f aca="true" t="shared" si="53" ref="G194:G204">F194</f>
        <v>45409.5</v>
      </c>
      <c r="H194" s="296">
        <f aca="true" t="shared" si="54" ref="H194:H204">G194+1</f>
        <v>45410.5</v>
      </c>
      <c r="I194" s="294">
        <f aca="true" t="shared" si="55" ref="I194:I204">H194+9</f>
        <v>45419.5</v>
      </c>
      <c r="J194" s="988">
        <f aca="true" t="shared" si="56" ref="J194:J204">H194+10</f>
        <v>45420.5</v>
      </c>
      <c r="K194" s="295">
        <f aca="true" t="shared" si="57" ref="K194:K204">H194+12</f>
        <v>45422.5</v>
      </c>
      <c r="L194" s="994">
        <f aca="true" t="shared" si="58" ref="L194:L204">H194+14</f>
        <v>45424.5</v>
      </c>
      <c r="M194" s="995"/>
      <c r="N194" s="101"/>
      <c r="O194" s="101"/>
    </row>
    <row r="195" spans="1:15" ht="26.25" customHeight="1">
      <c r="A195" s="194" t="s">
        <v>395</v>
      </c>
      <c r="B195" s="236" t="s">
        <v>5</v>
      </c>
      <c r="C195" s="237" t="s">
        <v>428</v>
      </c>
      <c r="D195" s="123"/>
      <c r="E195" s="196">
        <f aca="true" t="shared" si="59" ref="E195:E204">E194+7</f>
        <v>45412.333333333336</v>
      </c>
      <c r="F195" s="124">
        <f aca="true" t="shared" si="60" ref="F195:F204">F194+7</f>
        <v>45416.5</v>
      </c>
      <c r="G195" s="332">
        <f t="shared" si="53"/>
        <v>45416.5</v>
      </c>
      <c r="H195" s="296">
        <f t="shared" si="54"/>
        <v>45417.5</v>
      </c>
      <c r="I195" s="294">
        <f t="shared" si="55"/>
        <v>45426.5</v>
      </c>
      <c r="J195" s="988">
        <f t="shared" si="56"/>
        <v>45427.5</v>
      </c>
      <c r="K195" s="295">
        <f t="shared" si="57"/>
        <v>45429.5</v>
      </c>
      <c r="L195" s="994">
        <f t="shared" si="58"/>
        <v>45431.5</v>
      </c>
      <c r="M195" s="995"/>
      <c r="N195" s="80"/>
      <c r="O195" s="80"/>
    </row>
    <row r="196" spans="1:15" ht="24" customHeight="1">
      <c r="A196" s="194" t="s">
        <v>393</v>
      </c>
      <c r="B196" s="236" t="s">
        <v>5</v>
      </c>
      <c r="C196" s="237" t="s">
        <v>468</v>
      </c>
      <c r="D196" s="123"/>
      <c r="E196" s="196">
        <f t="shared" si="59"/>
        <v>45419.333333333336</v>
      </c>
      <c r="F196" s="124">
        <f t="shared" si="60"/>
        <v>45423.5</v>
      </c>
      <c r="G196" s="332">
        <f t="shared" si="53"/>
        <v>45423.5</v>
      </c>
      <c r="H196" s="296">
        <f t="shared" si="54"/>
        <v>45424.5</v>
      </c>
      <c r="I196" s="294">
        <f t="shared" si="55"/>
        <v>45433.5</v>
      </c>
      <c r="J196" s="988">
        <f t="shared" si="56"/>
        <v>45434.5</v>
      </c>
      <c r="K196" s="295">
        <f t="shared" si="57"/>
        <v>45436.5</v>
      </c>
      <c r="L196" s="994">
        <f t="shared" si="58"/>
        <v>45438.5</v>
      </c>
      <c r="M196" s="996"/>
      <c r="N196" s="80"/>
      <c r="O196" s="80"/>
    </row>
    <row r="197" spans="1:15" ht="22.5" customHeight="1">
      <c r="A197" s="194" t="s">
        <v>394</v>
      </c>
      <c r="B197" s="236" t="s">
        <v>5</v>
      </c>
      <c r="C197" s="237" t="s">
        <v>429</v>
      </c>
      <c r="D197" s="123"/>
      <c r="E197" s="196">
        <f t="shared" si="59"/>
        <v>45426.333333333336</v>
      </c>
      <c r="F197" s="124">
        <f t="shared" si="60"/>
        <v>45430.5</v>
      </c>
      <c r="G197" s="332">
        <f t="shared" si="53"/>
        <v>45430.5</v>
      </c>
      <c r="H197" s="296">
        <f t="shared" si="54"/>
        <v>45431.5</v>
      </c>
      <c r="I197" s="294">
        <f t="shared" si="55"/>
        <v>45440.5</v>
      </c>
      <c r="J197" s="988">
        <f t="shared" si="56"/>
        <v>45441.5</v>
      </c>
      <c r="K197" s="295">
        <f t="shared" si="57"/>
        <v>45443.5</v>
      </c>
      <c r="L197" s="994">
        <f t="shared" si="58"/>
        <v>45445.5</v>
      </c>
      <c r="M197" s="995"/>
      <c r="N197" s="80"/>
      <c r="O197" s="80"/>
    </row>
    <row r="198" spans="1:15" ht="22.5" customHeight="1">
      <c r="A198" s="194" t="s">
        <v>395</v>
      </c>
      <c r="B198" s="236" t="s">
        <v>5</v>
      </c>
      <c r="C198" s="237" t="s">
        <v>460</v>
      </c>
      <c r="D198" s="123"/>
      <c r="E198" s="196">
        <f t="shared" si="59"/>
        <v>45433.333333333336</v>
      </c>
      <c r="F198" s="124">
        <f t="shared" si="60"/>
        <v>45437.5</v>
      </c>
      <c r="G198" s="332">
        <f t="shared" si="53"/>
        <v>45437.5</v>
      </c>
      <c r="H198" s="296">
        <f t="shared" si="54"/>
        <v>45438.5</v>
      </c>
      <c r="I198" s="294">
        <f t="shared" si="55"/>
        <v>45447.5</v>
      </c>
      <c r="J198" s="988">
        <f t="shared" si="56"/>
        <v>45448.5</v>
      </c>
      <c r="K198" s="295">
        <f t="shared" si="57"/>
        <v>45450.5</v>
      </c>
      <c r="L198" s="994">
        <f t="shared" si="58"/>
        <v>45452.5</v>
      </c>
      <c r="M198" s="995"/>
      <c r="N198" s="101"/>
      <c r="O198" s="101"/>
    </row>
    <row r="199" spans="1:15" ht="22.5" customHeight="1">
      <c r="A199" s="194" t="s">
        <v>393</v>
      </c>
      <c r="B199" s="236" t="s">
        <v>5</v>
      </c>
      <c r="C199" s="304" t="s">
        <v>469</v>
      </c>
      <c r="D199" s="123"/>
      <c r="E199" s="196">
        <f t="shared" si="59"/>
        <v>45440.333333333336</v>
      </c>
      <c r="F199" s="124">
        <f t="shared" si="60"/>
        <v>45444.5</v>
      </c>
      <c r="G199" s="332">
        <f t="shared" si="53"/>
        <v>45444.5</v>
      </c>
      <c r="H199" s="296">
        <f t="shared" si="54"/>
        <v>45445.5</v>
      </c>
      <c r="I199" s="294">
        <f t="shared" si="55"/>
        <v>45454.5</v>
      </c>
      <c r="J199" s="988">
        <f t="shared" si="56"/>
        <v>45455.5</v>
      </c>
      <c r="K199" s="295">
        <f t="shared" si="57"/>
        <v>45457.5</v>
      </c>
      <c r="L199" s="296">
        <f t="shared" si="58"/>
        <v>45459.5</v>
      </c>
      <c r="M199" s="995"/>
      <c r="N199" s="101"/>
      <c r="O199" s="101"/>
    </row>
    <row r="200" spans="1:15" ht="22.5" customHeight="1">
      <c r="A200" s="194" t="s">
        <v>394</v>
      </c>
      <c r="B200" s="236" t="s">
        <v>5</v>
      </c>
      <c r="C200" s="237" t="s">
        <v>461</v>
      </c>
      <c r="D200" s="123"/>
      <c r="E200" s="196">
        <f t="shared" si="59"/>
        <v>45447.333333333336</v>
      </c>
      <c r="F200" s="124">
        <f t="shared" si="60"/>
        <v>45451.5</v>
      </c>
      <c r="G200" s="332">
        <f t="shared" si="53"/>
        <v>45451.5</v>
      </c>
      <c r="H200" s="296">
        <f t="shared" si="54"/>
        <v>45452.5</v>
      </c>
      <c r="I200" s="294">
        <f t="shared" si="55"/>
        <v>45461.5</v>
      </c>
      <c r="J200" s="988">
        <f t="shared" si="56"/>
        <v>45462.5</v>
      </c>
      <c r="K200" s="295">
        <f t="shared" si="57"/>
        <v>45464.5</v>
      </c>
      <c r="L200" s="994">
        <f t="shared" si="58"/>
        <v>45466.5</v>
      </c>
      <c r="M200" s="995"/>
      <c r="N200" s="101"/>
      <c r="O200" s="101"/>
    </row>
    <row r="201" spans="1:15" ht="29.25" customHeight="1">
      <c r="A201" s="194" t="s">
        <v>395</v>
      </c>
      <c r="B201" s="123" t="s">
        <v>5</v>
      </c>
      <c r="C201" s="122" t="s">
        <v>462</v>
      </c>
      <c r="D201" s="365"/>
      <c r="E201" s="196">
        <f t="shared" si="59"/>
        <v>45454.333333333336</v>
      </c>
      <c r="F201" s="124">
        <f t="shared" si="60"/>
        <v>45458.5</v>
      </c>
      <c r="G201" s="332">
        <f t="shared" si="53"/>
        <v>45458.5</v>
      </c>
      <c r="H201" s="296">
        <f t="shared" si="54"/>
        <v>45459.5</v>
      </c>
      <c r="I201" s="294">
        <f t="shared" si="55"/>
        <v>45468.5</v>
      </c>
      <c r="J201" s="988">
        <f t="shared" si="56"/>
        <v>45469.5</v>
      </c>
      <c r="K201" s="295">
        <f t="shared" si="57"/>
        <v>45471.5</v>
      </c>
      <c r="L201" s="994">
        <f t="shared" si="58"/>
        <v>45473.5</v>
      </c>
      <c r="M201" s="995"/>
      <c r="N201" s="101"/>
      <c r="O201" s="101"/>
    </row>
    <row r="202" spans="1:15" ht="23.25" customHeight="1">
      <c r="A202" s="194" t="s">
        <v>393</v>
      </c>
      <c r="B202" s="236" t="s">
        <v>5</v>
      </c>
      <c r="C202" s="237" t="s">
        <v>470</v>
      </c>
      <c r="D202" s="123"/>
      <c r="E202" s="196">
        <f t="shared" si="59"/>
        <v>45461.333333333336</v>
      </c>
      <c r="F202" s="124">
        <f t="shared" si="60"/>
        <v>45465.5</v>
      </c>
      <c r="G202" s="332">
        <f t="shared" si="53"/>
        <v>45465.5</v>
      </c>
      <c r="H202" s="296">
        <f t="shared" si="54"/>
        <v>45466.5</v>
      </c>
      <c r="I202" s="294">
        <f t="shared" si="55"/>
        <v>45475.5</v>
      </c>
      <c r="J202" s="988">
        <f t="shared" si="56"/>
        <v>45476.5</v>
      </c>
      <c r="K202" s="295">
        <f t="shared" si="57"/>
        <v>45478.5</v>
      </c>
      <c r="L202" s="994">
        <f t="shared" si="58"/>
        <v>45480.5</v>
      </c>
      <c r="M202" s="995"/>
      <c r="N202" s="101"/>
      <c r="O202" s="101"/>
    </row>
    <row r="203" spans="1:15" ht="23.25" customHeight="1">
      <c r="A203" s="194" t="s">
        <v>394</v>
      </c>
      <c r="B203" s="236" t="s">
        <v>5</v>
      </c>
      <c r="C203" s="237" t="s">
        <v>463</v>
      </c>
      <c r="D203" s="123"/>
      <c r="E203" s="196">
        <f t="shared" si="59"/>
        <v>45468.333333333336</v>
      </c>
      <c r="F203" s="124">
        <f t="shared" si="60"/>
        <v>45472.5</v>
      </c>
      <c r="G203" s="332">
        <f t="shared" si="53"/>
        <v>45472.5</v>
      </c>
      <c r="H203" s="296">
        <f t="shared" si="54"/>
        <v>45473.5</v>
      </c>
      <c r="I203" s="294">
        <f t="shared" si="55"/>
        <v>45482.5</v>
      </c>
      <c r="J203" s="988">
        <f t="shared" si="56"/>
        <v>45483.5</v>
      </c>
      <c r="K203" s="295">
        <f t="shared" si="57"/>
        <v>45485.5</v>
      </c>
      <c r="L203" s="994">
        <f t="shared" si="58"/>
        <v>45487.5</v>
      </c>
      <c r="M203" s="995"/>
      <c r="N203" s="101"/>
      <c r="O203" s="101"/>
    </row>
    <row r="204" spans="1:15" ht="23.25" customHeight="1">
      <c r="A204" s="194" t="s">
        <v>395</v>
      </c>
      <c r="B204" s="236" t="s">
        <v>5</v>
      </c>
      <c r="C204" s="237" t="s">
        <v>464</v>
      </c>
      <c r="D204" s="123"/>
      <c r="E204" s="196">
        <f t="shared" si="59"/>
        <v>45475.333333333336</v>
      </c>
      <c r="F204" s="124">
        <f t="shared" si="60"/>
        <v>45479.5</v>
      </c>
      <c r="G204" s="332">
        <f t="shared" si="53"/>
        <v>45479.5</v>
      </c>
      <c r="H204" s="296">
        <f t="shared" si="54"/>
        <v>45480.5</v>
      </c>
      <c r="I204" s="294">
        <f t="shared" si="55"/>
        <v>45489.5</v>
      </c>
      <c r="J204" s="988">
        <f t="shared" si="56"/>
        <v>45490.5</v>
      </c>
      <c r="K204" s="295">
        <f t="shared" si="57"/>
        <v>45492.5</v>
      </c>
      <c r="L204" s="994">
        <f t="shared" si="58"/>
        <v>45494.5</v>
      </c>
      <c r="M204" s="995"/>
      <c r="N204" s="101"/>
      <c r="O204" s="101"/>
    </row>
    <row r="205" spans="1:15" ht="23.25" customHeight="1">
      <c r="A205" s="602"/>
      <c r="B205" s="576"/>
      <c r="C205" s="884"/>
      <c r="D205" s="534"/>
      <c r="E205" s="574"/>
      <c r="F205" s="157"/>
      <c r="G205" s="560"/>
      <c r="H205" s="560"/>
      <c r="I205" s="535"/>
      <c r="J205" s="535"/>
      <c r="K205" s="105"/>
      <c r="L205" s="211"/>
      <c r="M205" s="362"/>
      <c r="N205" s="101"/>
      <c r="O205" s="101"/>
    </row>
    <row r="206" spans="1:15" ht="23.25" customHeight="1">
      <c r="A206" s="885" t="s">
        <v>396</v>
      </c>
      <c r="B206" s="835"/>
      <c r="C206" s="886"/>
      <c r="D206" s="823"/>
      <c r="E206" s="887"/>
      <c r="F206" s="574"/>
      <c r="G206" s="560"/>
      <c r="H206" s="137" t="s">
        <v>179</v>
      </c>
      <c r="I206" s="356"/>
      <c r="J206" s="535"/>
      <c r="K206" s="105"/>
      <c r="L206" s="211"/>
      <c r="M206" s="362"/>
      <c r="N206" s="101"/>
      <c r="O206" s="101"/>
    </row>
    <row r="207" spans="1:15" ht="23.25" customHeight="1">
      <c r="A207" s="888" t="s">
        <v>397</v>
      </c>
      <c r="B207" s="580"/>
      <c r="C207" s="889"/>
      <c r="D207" s="385"/>
      <c r="E207" s="385"/>
      <c r="F207" s="574"/>
      <c r="G207" s="560"/>
      <c r="J207" s="535"/>
      <c r="K207" s="105"/>
      <c r="L207" s="211"/>
      <c r="M207" s="362"/>
      <c r="N207" s="101"/>
      <c r="O207" s="101"/>
    </row>
    <row r="208" spans="1:15" ht="23.25" customHeight="1">
      <c r="A208" s="888" t="s">
        <v>398</v>
      </c>
      <c r="B208" s="580"/>
      <c r="C208" s="889"/>
      <c r="D208" s="385"/>
      <c r="E208" s="385"/>
      <c r="F208" s="574"/>
      <c r="G208" s="560"/>
      <c r="J208" s="535"/>
      <c r="K208" s="105"/>
      <c r="L208" s="211"/>
      <c r="M208" s="362"/>
      <c r="N208" s="101"/>
      <c r="O208" s="101"/>
    </row>
    <row r="209" spans="1:15" ht="23.25" customHeight="1">
      <c r="A209" s="888" t="s">
        <v>399</v>
      </c>
      <c r="B209" s="580"/>
      <c r="C209" s="889"/>
      <c r="D209" s="385"/>
      <c r="E209" s="385"/>
      <c r="F209" s="574"/>
      <c r="G209" s="560"/>
      <c r="J209" s="535"/>
      <c r="K209" s="105"/>
      <c r="L209" s="211"/>
      <c r="M209" s="362"/>
      <c r="N209" s="101"/>
      <c r="O209" s="101"/>
    </row>
    <row r="210" spans="1:15" ht="23.25" customHeight="1">
      <c r="A210" s="888"/>
      <c r="B210" s="580"/>
      <c r="C210" s="889"/>
      <c r="D210" s="385"/>
      <c r="E210" s="385"/>
      <c r="F210" s="574"/>
      <c r="G210" s="560"/>
      <c r="J210" s="535"/>
      <c r="K210" s="105"/>
      <c r="L210" s="211"/>
      <c r="M210" s="362"/>
      <c r="N210" s="101"/>
      <c r="O210" s="101"/>
    </row>
    <row r="211" spans="1:15" ht="23.25" customHeight="1">
      <c r="A211" s="888"/>
      <c r="B211" s="580"/>
      <c r="C211" s="889"/>
      <c r="D211" s="385"/>
      <c r="E211" s="385"/>
      <c r="F211" s="574"/>
      <c r="G211" s="560"/>
      <c r="J211" s="535"/>
      <c r="K211" s="105"/>
      <c r="L211" s="211"/>
      <c r="M211" s="362"/>
      <c r="N211" s="101"/>
      <c r="O211" s="101"/>
    </row>
    <row r="212" spans="1:15" ht="23.25" customHeight="1">
      <c r="A212" s="602"/>
      <c r="B212" s="576"/>
      <c r="C212" s="884"/>
      <c r="D212" s="534"/>
      <c r="E212" s="574"/>
      <c r="F212" s="574"/>
      <c r="G212" s="560"/>
      <c r="H212" s="560"/>
      <c r="I212" s="535"/>
      <c r="J212" s="535"/>
      <c r="K212" s="105"/>
      <c r="L212" s="211"/>
      <c r="M212" s="362"/>
      <c r="N212" s="101"/>
      <c r="O212" s="101"/>
    </row>
    <row r="213" spans="1:15" ht="23.25" customHeight="1" hidden="1" thickBot="1">
      <c r="A213" s="602"/>
      <c r="B213" s="576"/>
      <c r="C213" s="884"/>
      <c r="D213" s="534"/>
      <c r="E213" s="574"/>
      <c r="F213" s="574"/>
      <c r="G213" s="560"/>
      <c r="H213" s="560"/>
      <c r="I213" s="535"/>
      <c r="J213" s="535"/>
      <c r="K213" s="105"/>
      <c r="L213" s="211"/>
      <c r="M213" s="362"/>
      <c r="N213" s="101"/>
      <c r="O213" s="101"/>
    </row>
    <row r="214" spans="1:15" ht="23.25" customHeight="1" hidden="1" thickTop="1">
      <c r="A214" s="86" t="s">
        <v>333</v>
      </c>
      <c r="B214" s="87"/>
      <c r="C214" s="88"/>
      <c r="D214" s="90"/>
      <c r="E214" s="90"/>
      <c r="F214" s="89"/>
      <c r="G214" s="220"/>
      <c r="H214" s="363"/>
      <c r="I214" s="139"/>
      <c r="J214" s="438" t="s">
        <v>352</v>
      </c>
      <c r="K214" s="105"/>
      <c r="L214" s="211"/>
      <c r="M214" s="362"/>
      <c r="N214" s="101"/>
      <c r="O214" s="101"/>
    </row>
    <row r="215" spans="1:15" ht="23.25" customHeight="1" hidden="1">
      <c r="A215" s="544" t="s">
        <v>293</v>
      </c>
      <c r="B215" s="672"/>
      <c r="C215" s="673"/>
      <c r="D215" s="674"/>
      <c r="E215" s="537"/>
      <c r="F215" s="538"/>
      <c r="G215" s="537"/>
      <c r="H215" s="675"/>
      <c r="I215" s="773"/>
      <c r="J215" s="924" t="s">
        <v>207</v>
      </c>
      <c r="K215" s="105"/>
      <c r="L215" s="211"/>
      <c r="M215" s="362"/>
      <c r="N215" s="101"/>
      <c r="O215" s="101"/>
    </row>
    <row r="216" spans="1:15" ht="23.25" customHeight="1" hidden="1" thickBot="1">
      <c r="A216" s="676"/>
      <c r="B216" s="677"/>
      <c r="C216" s="678"/>
      <c r="D216" s="679"/>
      <c r="E216" s="680"/>
      <c r="F216" s="681"/>
      <c r="G216" s="680"/>
      <c r="H216" s="682"/>
      <c r="I216" s="925"/>
      <c r="J216" s="926"/>
      <c r="K216" s="105"/>
      <c r="L216" s="211"/>
      <c r="M216" s="362"/>
      <c r="N216" s="101"/>
      <c r="O216" s="101"/>
    </row>
    <row r="217" spans="1:15" ht="23.25" customHeight="1" hidden="1" thickTop="1">
      <c r="A217" s="927"/>
      <c r="B217" s="283"/>
      <c r="C217" s="283"/>
      <c r="D217" s="283"/>
      <c r="E217" s="283"/>
      <c r="F217" s="283"/>
      <c r="G217" s="283"/>
      <c r="H217" s="283"/>
      <c r="I217" s="283"/>
      <c r="J217" s="283"/>
      <c r="K217" s="105"/>
      <c r="L217" s="211"/>
      <c r="M217" s="362"/>
      <c r="N217" s="101"/>
      <c r="O217" s="101"/>
    </row>
    <row r="218" spans="1:15" ht="23.25" customHeight="1" hidden="1">
      <c r="A218" s="107" t="s">
        <v>1</v>
      </c>
      <c r="B218" s="108"/>
      <c r="C218" s="108"/>
      <c r="D218" s="108"/>
      <c r="E218" s="109" t="s">
        <v>15</v>
      </c>
      <c r="F218" s="110" t="s">
        <v>14</v>
      </c>
      <c r="G218" s="1055" t="s">
        <v>2</v>
      </c>
      <c r="H218" s="1056"/>
      <c r="I218" s="260" t="s">
        <v>3</v>
      </c>
      <c r="J218" s="73" t="s">
        <v>3</v>
      </c>
      <c r="K218" s="105"/>
      <c r="L218" s="211"/>
      <c r="M218" s="362"/>
      <c r="N218" s="101"/>
      <c r="O218" s="101"/>
    </row>
    <row r="219" spans="1:15" ht="23.25" customHeight="1" hidden="1">
      <c r="A219" s="111"/>
      <c r="B219" s="80"/>
      <c r="C219" s="80"/>
      <c r="D219" s="80"/>
      <c r="E219" s="112"/>
      <c r="F219" s="113"/>
      <c r="G219" s="114"/>
      <c r="H219" s="115"/>
      <c r="I219" s="292"/>
      <c r="J219" s="234"/>
      <c r="K219" s="105"/>
      <c r="L219" s="211"/>
      <c r="M219" s="362"/>
      <c r="N219" s="101"/>
      <c r="O219" s="101"/>
    </row>
    <row r="220" spans="1:15" ht="23.25" customHeight="1" hidden="1">
      <c r="A220" s="111"/>
      <c r="B220" s="80"/>
      <c r="C220" s="80"/>
      <c r="D220" s="80"/>
      <c r="E220" s="109" t="s">
        <v>91</v>
      </c>
      <c r="F220" s="109" t="s">
        <v>194</v>
      </c>
      <c r="G220" s="190" t="s">
        <v>3</v>
      </c>
      <c r="H220" s="73" t="s">
        <v>4</v>
      </c>
      <c r="I220" s="190" t="s">
        <v>54</v>
      </c>
      <c r="J220" s="73" t="s">
        <v>53</v>
      </c>
      <c r="K220" s="105"/>
      <c r="L220" s="211"/>
      <c r="M220" s="362"/>
      <c r="N220" s="101"/>
      <c r="O220" s="101"/>
    </row>
    <row r="221" spans="1:15" ht="23.25" customHeight="1" hidden="1">
      <c r="A221" s="194"/>
      <c r="B221" s="123" t="s">
        <v>5</v>
      </c>
      <c r="C221" s="304"/>
      <c r="D221" s="123"/>
      <c r="E221" s="195"/>
      <c r="F221" s="196"/>
      <c r="G221" s="332"/>
      <c r="H221" s="296"/>
      <c r="I221" s="294"/>
      <c r="J221" s="366"/>
      <c r="K221" s="105"/>
      <c r="L221" s="211"/>
      <c r="M221" s="362"/>
      <c r="N221" s="101"/>
      <c r="O221" s="101"/>
    </row>
    <row r="222" spans="1:15" ht="23.25" customHeight="1" hidden="1">
      <c r="A222" s="194"/>
      <c r="B222" s="123" t="s">
        <v>5</v>
      </c>
      <c r="C222" s="122"/>
      <c r="D222" s="365"/>
      <c r="E222" s="196"/>
      <c r="F222" s="124"/>
      <c r="G222" s="332"/>
      <c r="H222" s="296"/>
      <c r="I222" s="294"/>
      <c r="J222" s="366"/>
      <c r="K222" s="105"/>
      <c r="L222" s="211"/>
      <c r="M222" s="362"/>
      <c r="N222" s="101"/>
      <c r="O222" s="101"/>
    </row>
    <row r="223" spans="1:15" ht="23.25" customHeight="1" hidden="1">
      <c r="A223" s="194"/>
      <c r="B223" s="123" t="s">
        <v>5</v>
      </c>
      <c r="C223" s="304"/>
      <c r="D223" s="365"/>
      <c r="E223" s="196"/>
      <c r="F223" s="124"/>
      <c r="G223" s="332"/>
      <c r="H223" s="296"/>
      <c r="I223" s="294"/>
      <c r="J223" s="366"/>
      <c r="K223" s="105"/>
      <c r="L223" s="211"/>
      <c r="M223" s="362"/>
      <c r="N223" s="101"/>
      <c r="O223" s="101"/>
    </row>
    <row r="224" spans="1:15" ht="23.25" customHeight="1" hidden="1">
      <c r="A224" s="194"/>
      <c r="B224" s="123" t="s">
        <v>5</v>
      </c>
      <c r="C224" s="268"/>
      <c r="D224" s="365"/>
      <c r="E224" s="196"/>
      <c r="F224" s="124"/>
      <c r="G224" s="332"/>
      <c r="H224" s="296"/>
      <c r="I224" s="294"/>
      <c r="J224" s="366"/>
      <c r="K224" s="105"/>
      <c r="L224" s="211"/>
      <c r="M224" s="362"/>
      <c r="N224" s="101"/>
      <c r="O224" s="101"/>
    </row>
    <row r="225" spans="1:15" ht="23.25" customHeight="1" hidden="1">
      <c r="A225" s="194"/>
      <c r="B225" s="123" t="s">
        <v>5</v>
      </c>
      <c r="C225" s="304"/>
      <c r="D225" s="123"/>
      <c r="E225" s="196"/>
      <c r="F225" s="124"/>
      <c r="G225" s="332"/>
      <c r="H225" s="296"/>
      <c r="I225" s="294"/>
      <c r="J225" s="366"/>
      <c r="K225" s="105"/>
      <c r="L225" s="211"/>
      <c r="M225" s="362"/>
      <c r="N225" s="101"/>
      <c r="O225" s="101"/>
    </row>
    <row r="226" spans="1:15" ht="23.25" customHeight="1" hidden="1">
      <c r="A226" s="194"/>
      <c r="B226" s="123" t="s">
        <v>5</v>
      </c>
      <c r="C226" s="122"/>
      <c r="D226" s="365"/>
      <c r="E226" s="196"/>
      <c r="F226" s="124"/>
      <c r="G226" s="332"/>
      <c r="H226" s="296"/>
      <c r="I226" s="294"/>
      <c r="J226" s="366"/>
      <c r="K226" s="105"/>
      <c r="L226" s="211"/>
      <c r="M226" s="362"/>
      <c r="N226" s="101"/>
      <c r="O226" s="101"/>
    </row>
    <row r="227" spans="1:15" ht="23.25" customHeight="1" hidden="1">
      <c r="A227" s="194"/>
      <c r="B227" s="123" t="s">
        <v>5</v>
      </c>
      <c r="C227" s="304"/>
      <c r="D227" s="365"/>
      <c r="E227" s="196"/>
      <c r="F227" s="124"/>
      <c r="G227" s="332"/>
      <c r="H227" s="296"/>
      <c r="I227" s="294"/>
      <c r="J227" s="366"/>
      <c r="K227" s="105"/>
      <c r="L227" s="211"/>
      <c r="M227" s="362"/>
      <c r="N227" s="101"/>
      <c r="O227" s="101"/>
    </row>
    <row r="228" spans="1:15" ht="23.25" customHeight="1" hidden="1">
      <c r="A228" s="194"/>
      <c r="B228" s="123" t="s">
        <v>5</v>
      </c>
      <c r="C228" s="122"/>
      <c r="D228" s="365"/>
      <c r="E228" s="196">
        <f aca="true" t="shared" si="61" ref="E228:F232">E227+7</f>
        <v>7</v>
      </c>
      <c r="F228" s="124">
        <f t="shared" si="61"/>
        <v>7</v>
      </c>
      <c r="G228" s="332">
        <f>F228+1</f>
        <v>8</v>
      </c>
      <c r="H228" s="296">
        <f>G228</f>
        <v>8</v>
      </c>
      <c r="I228" s="294">
        <f>H228+2</f>
        <v>10</v>
      </c>
      <c r="J228" s="366">
        <f>H228+3</f>
        <v>11</v>
      </c>
      <c r="K228" s="105"/>
      <c r="L228" s="211"/>
      <c r="M228" s="362"/>
      <c r="N228" s="101"/>
      <c r="O228" s="101"/>
    </row>
    <row r="229" spans="1:15" ht="23.25" customHeight="1" hidden="1">
      <c r="A229" s="194"/>
      <c r="B229" s="123" t="s">
        <v>5</v>
      </c>
      <c r="C229" s="122"/>
      <c r="D229" s="365"/>
      <c r="E229" s="196">
        <f t="shared" si="61"/>
        <v>14</v>
      </c>
      <c r="F229" s="124">
        <f t="shared" si="61"/>
        <v>14</v>
      </c>
      <c r="G229" s="332">
        <f>F229+1</f>
        <v>15</v>
      </c>
      <c r="H229" s="296">
        <f>G229</f>
        <v>15</v>
      </c>
      <c r="I229" s="294">
        <f>H229+2</f>
        <v>17</v>
      </c>
      <c r="J229" s="366">
        <f>H229+3</f>
        <v>18</v>
      </c>
      <c r="K229" s="105"/>
      <c r="L229" s="211"/>
      <c r="M229" s="362"/>
      <c r="N229" s="101"/>
      <c r="O229" s="101"/>
    </row>
    <row r="230" spans="1:15" ht="23.25" customHeight="1" hidden="1">
      <c r="A230" s="194"/>
      <c r="B230" s="236" t="s">
        <v>5</v>
      </c>
      <c r="C230" s="268"/>
      <c r="D230" s="123"/>
      <c r="E230" s="196">
        <f t="shared" si="61"/>
        <v>21</v>
      </c>
      <c r="F230" s="124">
        <f t="shared" si="61"/>
        <v>21</v>
      </c>
      <c r="G230" s="332">
        <f>F230+1</f>
        <v>22</v>
      </c>
      <c r="H230" s="296">
        <f>G230</f>
        <v>22</v>
      </c>
      <c r="I230" s="294">
        <f>H230+2</f>
        <v>24</v>
      </c>
      <c r="J230" s="366">
        <f>H230+3</f>
        <v>25</v>
      </c>
      <c r="K230" s="105"/>
      <c r="L230" s="211"/>
      <c r="M230" s="362"/>
      <c r="N230" s="101"/>
      <c r="O230" s="101"/>
    </row>
    <row r="231" spans="1:15" ht="23.25" customHeight="1" hidden="1">
      <c r="A231" s="194"/>
      <c r="B231" s="236" t="s">
        <v>5</v>
      </c>
      <c r="C231" s="268"/>
      <c r="D231" s="123"/>
      <c r="E231" s="196">
        <f t="shared" si="61"/>
        <v>28</v>
      </c>
      <c r="F231" s="124">
        <f t="shared" si="61"/>
        <v>28</v>
      </c>
      <c r="G231" s="332">
        <f>F231+1</f>
        <v>29</v>
      </c>
      <c r="H231" s="296">
        <f>G231</f>
        <v>29</v>
      </c>
      <c r="I231" s="294">
        <f>H231+2</f>
        <v>31</v>
      </c>
      <c r="J231" s="366">
        <f>H231+3</f>
        <v>32</v>
      </c>
      <c r="K231" s="105"/>
      <c r="L231" s="211"/>
      <c r="M231" s="362"/>
      <c r="N231" s="101"/>
      <c r="O231" s="101"/>
    </row>
    <row r="232" spans="1:15" ht="23.25" customHeight="1" hidden="1">
      <c r="A232" s="194"/>
      <c r="B232" s="236" t="s">
        <v>5</v>
      </c>
      <c r="C232" s="268"/>
      <c r="D232" s="123"/>
      <c r="E232" s="196">
        <f t="shared" si="61"/>
        <v>35</v>
      </c>
      <c r="F232" s="124">
        <f t="shared" si="61"/>
        <v>35</v>
      </c>
      <c r="G232" s="332">
        <f>F232+1</f>
        <v>36</v>
      </c>
      <c r="H232" s="296">
        <f>G232</f>
        <v>36</v>
      </c>
      <c r="I232" s="294">
        <f>H232+2</f>
        <v>38</v>
      </c>
      <c r="J232" s="366">
        <f>H232+3</f>
        <v>39</v>
      </c>
      <c r="K232" s="105"/>
      <c r="L232" s="211"/>
      <c r="M232" s="362"/>
      <c r="N232" s="101"/>
      <c r="O232" s="101"/>
    </row>
    <row r="233" spans="1:15" ht="23.25" customHeight="1" hidden="1">
      <c r="A233" s="602"/>
      <c r="B233" s="576"/>
      <c r="C233" s="884"/>
      <c r="D233" s="534"/>
      <c r="E233" s="574"/>
      <c r="F233" s="157"/>
      <c r="G233" s="560"/>
      <c r="H233" s="560"/>
      <c r="I233" s="535"/>
      <c r="J233" s="535"/>
      <c r="K233" s="105"/>
      <c r="L233" s="211"/>
      <c r="M233" s="362"/>
      <c r="N233" s="101"/>
      <c r="O233" s="101"/>
    </row>
    <row r="234" spans="1:15" ht="23.25" customHeight="1" hidden="1">
      <c r="A234" s="885" t="s">
        <v>299</v>
      </c>
      <c r="B234" s="835"/>
      <c r="C234" s="886"/>
      <c r="D234" s="823"/>
      <c r="E234" s="887"/>
      <c r="F234" s="574"/>
      <c r="G234" s="560"/>
      <c r="H234" s="137" t="s">
        <v>179</v>
      </c>
      <c r="I234" s="356"/>
      <c r="J234" s="535"/>
      <c r="K234" s="105"/>
      <c r="L234" s="211"/>
      <c r="M234" s="362"/>
      <c r="N234" s="101"/>
      <c r="O234" s="101"/>
    </row>
    <row r="235" spans="1:15" ht="23.25" customHeight="1" hidden="1">
      <c r="A235" s="888" t="s">
        <v>300</v>
      </c>
      <c r="B235" s="580"/>
      <c r="C235" s="889"/>
      <c r="D235" s="385"/>
      <c r="E235" s="385"/>
      <c r="F235" s="574"/>
      <c r="G235" s="560"/>
      <c r="J235" s="535"/>
      <c r="K235" s="105"/>
      <c r="L235" s="211"/>
      <c r="M235" s="362"/>
      <c r="N235" s="101"/>
      <c r="O235" s="101"/>
    </row>
    <row r="236" spans="1:15" ht="23.25" customHeight="1" hidden="1">
      <c r="A236" s="602"/>
      <c r="B236" s="576"/>
      <c r="C236" s="884"/>
      <c r="D236" s="534"/>
      <c r="E236" s="574"/>
      <c r="F236" s="574"/>
      <c r="G236" s="560"/>
      <c r="H236" s="560"/>
      <c r="I236" s="535"/>
      <c r="J236" s="535"/>
      <c r="K236" s="105"/>
      <c r="L236" s="211"/>
      <c r="M236" s="362"/>
      <c r="N236" s="101"/>
      <c r="O236" s="101"/>
    </row>
    <row r="237" spans="1:15" ht="8.25" customHeight="1" hidden="1">
      <c r="A237" s="602"/>
      <c r="B237" s="576"/>
      <c r="C237" s="884"/>
      <c r="D237" s="534"/>
      <c r="E237" s="574"/>
      <c r="F237" s="574"/>
      <c r="G237" s="560"/>
      <c r="H237" s="560"/>
      <c r="I237" s="535"/>
      <c r="J237" s="535"/>
      <c r="K237" s="105"/>
      <c r="L237" s="211"/>
      <c r="M237" s="362"/>
      <c r="N237" s="101"/>
      <c r="O237" s="101"/>
    </row>
    <row r="238" spans="1:15" s="360" customFormat="1" ht="10.5" customHeight="1" thickBot="1">
      <c r="A238" s="130"/>
      <c r="B238" s="101"/>
      <c r="C238" s="102"/>
      <c r="D238" s="358"/>
      <c r="E238" s="358"/>
      <c r="F238" s="130"/>
      <c r="G238" s="101"/>
      <c r="H238" s="359"/>
      <c r="I238" s="359"/>
      <c r="J238" s="105"/>
      <c r="K238" s="101"/>
      <c r="L238" s="101"/>
      <c r="M238" s="101"/>
      <c r="N238" s="101"/>
      <c r="O238" s="101"/>
    </row>
    <row r="239" spans="1:12" ht="36" customHeight="1" thickTop="1">
      <c r="A239" s="86" t="s">
        <v>205</v>
      </c>
      <c r="B239" s="87"/>
      <c r="C239" s="88"/>
      <c r="D239" s="89"/>
      <c r="E239" s="220"/>
      <c r="F239" s="280"/>
      <c r="G239" s="280"/>
      <c r="H239" s="372"/>
      <c r="I239" s="438" t="s">
        <v>353</v>
      </c>
      <c r="J239" s="181"/>
      <c r="K239" s="318"/>
      <c r="L239" s="101"/>
    </row>
    <row r="240" spans="1:12" ht="36" customHeight="1" thickBot="1">
      <c r="A240" s="92" t="s">
        <v>296</v>
      </c>
      <c r="B240" s="93"/>
      <c r="C240" s="94"/>
      <c r="D240" s="95"/>
      <c r="E240" s="96"/>
      <c r="F240" s="97"/>
      <c r="G240" s="373"/>
      <c r="H240" s="374"/>
      <c r="I240" s="516" t="s">
        <v>207</v>
      </c>
      <c r="J240" s="181"/>
      <c r="K240" s="318"/>
      <c r="L240" s="101"/>
    </row>
    <row r="241" spans="1:12" ht="24" customHeight="1" thickTop="1">
      <c r="A241" s="131"/>
      <c r="B241" s="131"/>
      <c r="C241" s="183"/>
      <c r="D241" s="184"/>
      <c r="E241" s="160"/>
      <c r="F241" s="134"/>
      <c r="G241" s="130"/>
      <c r="H241" s="134"/>
      <c r="I241" s="185"/>
      <c r="J241" s="101"/>
      <c r="K241" s="101"/>
      <c r="L241" s="101"/>
    </row>
    <row r="242" spans="1:12" ht="24" customHeight="1">
      <c r="A242" s="107" t="s">
        <v>1</v>
      </c>
      <c r="B242" s="108"/>
      <c r="C242" s="108"/>
      <c r="D242" s="108"/>
      <c r="E242" s="109" t="s">
        <v>15</v>
      </c>
      <c r="F242" s="110" t="s">
        <v>14</v>
      </c>
      <c r="G242" s="1055" t="s">
        <v>2</v>
      </c>
      <c r="H242" s="1056"/>
      <c r="I242" s="109" t="s">
        <v>3</v>
      </c>
      <c r="J242" s="382"/>
      <c r="K242" s="221"/>
      <c r="L242" s="101"/>
    </row>
    <row r="243" spans="1:12" ht="24" customHeight="1">
      <c r="A243" s="111"/>
      <c r="B243" s="80"/>
      <c r="C243" s="80"/>
      <c r="D243" s="80"/>
      <c r="E243" s="112"/>
      <c r="F243" s="113"/>
      <c r="G243" s="14"/>
      <c r="H243" s="15"/>
      <c r="I243" s="112"/>
      <c r="J243" s="145"/>
      <c r="K243" s="14"/>
      <c r="L243" s="101"/>
    </row>
    <row r="244" spans="1:12" ht="22.5" customHeight="1">
      <c r="A244" s="111"/>
      <c r="B244" s="80"/>
      <c r="C244" s="80"/>
      <c r="D244" s="80"/>
      <c r="E244" s="109" t="s">
        <v>183</v>
      </c>
      <c r="F244" s="109" t="s">
        <v>212</v>
      </c>
      <c r="G244" s="146" t="s">
        <v>3</v>
      </c>
      <c r="H244" s="72" t="s">
        <v>4</v>
      </c>
      <c r="I244" s="339" t="s">
        <v>167</v>
      </c>
      <c r="J244" s="145"/>
      <c r="K244" s="14"/>
      <c r="L244" s="101"/>
    </row>
    <row r="245" spans="1:15" ht="23.25" customHeight="1">
      <c r="A245" s="128" t="s">
        <v>350</v>
      </c>
      <c r="B245" s="108" t="s">
        <v>5</v>
      </c>
      <c r="C245" s="384">
        <v>944</v>
      </c>
      <c r="D245" s="123" t="s">
        <v>6</v>
      </c>
      <c r="E245" s="124">
        <v>45396.333333333336</v>
      </c>
      <c r="F245" s="124">
        <v>45400.958333333336</v>
      </c>
      <c r="G245" s="776">
        <f aca="true" t="shared" si="62" ref="G245:H247">F245+1</f>
        <v>45401.958333333336</v>
      </c>
      <c r="H245" s="777">
        <f t="shared" si="62"/>
        <v>45402.958333333336</v>
      </c>
      <c r="I245" s="778">
        <f>H245+3</f>
        <v>45405.958333333336</v>
      </c>
      <c r="J245" s="333"/>
      <c r="K245" s="80"/>
      <c r="L245" s="80"/>
      <c r="M245" s="101"/>
      <c r="N245" s="101"/>
      <c r="O245" s="101"/>
    </row>
    <row r="246" spans="1:15" ht="23.25" customHeight="1">
      <c r="A246" s="128" t="s">
        <v>377</v>
      </c>
      <c r="B246" s="108" t="s">
        <v>5</v>
      </c>
      <c r="C246" s="384">
        <v>208</v>
      </c>
      <c r="D246" s="123" t="s">
        <v>6</v>
      </c>
      <c r="E246" s="196">
        <f aca="true" t="shared" si="63" ref="E246:F248">E245+7</f>
        <v>45403.333333333336</v>
      </c>
      <c r="F246" s="196">
        <f t="shared" si="63"/>
        <v>45407.958333333336</v>
      </c>
      <c r="G246" s="125">
        <f t="shared" si="62"/>
        <v>45408.958333333336</v>
      </c>
      <c r="H246" s="126">
        <f t="shared" si="62"/>
        <v>45409.958333333336</v>
      </c>
      <c r="I246" s="199">
        <f>H246+3</f>
        <v>45412.958333333336</v>
      </c>
      <c r="J246" s="333"/>
      <c r="K246" s="80"/>
      <c r="L246" s="80"/>
      <c r="M246" s="101"/>
      <c r="N246" s="101"/>
      <c r="O246" s="101"/>
    </row>
    <row r="247" spans="1:15" ht="21.75" customHeight="1">
      <c r="A247" s="107" t="s">
        <v>420</v>
      </c>
      <c r="B247" s="108" t="s">
        <v>5</v>
      </c>
      <c r="C247" s="384" t="s">
        <v>386</v>
      </c>
      <c r="D247" s="123" t="s">
        <v>6</v>
      </c>
      <c r="E247" s="196">
        <f t="shared" si="63"/>
        <v>45410.333333333336</v>
      </c>
      <c r="F247" s="196">
        <f t="shared" si="63"/>
        <v>45414.958333333336</v>
      </c>
      <c r="G247" s="125">
        <f t="shared" si="62"/>
        <v>45415.958333333336</v>
      </c>
      <c r="H247" s="126">
        <f t="shared" si="62"/>
        <v>45416.958333333336</v>
      </c>
      <c r="I247" s="199">
        <f>H247+3</f>
        <v>45419.958333333336</v>
      </c>
      <c r="J247" s="383"/>
      <c r="K247" s="80"/>
      <c r="L247" s="101"/>
      <c r="M247" s="80"/>
      <c r="N247" s="101"/>
      <c r="O247" s="101"/>
    </row>
    <row r="248" spans="1:15" ht="23.25">
      <c r="A248" s="128" t="s">
        <v>350</v>
      </c>
      <c r="B248" s="108" t="s">
        <v>5</v>
      </c>
      <c r="C248" s="384">
        <v>945</v>
      </c>
      <c r="D248" s="123" t="s">
        <v>6</v>
      </c>
      <c r="E248" s="196">
        <f t="shared" si="63"/>
        <v>45417.333333333336</v>
      </c>
      <c r="F248" s="196">
        <f t="shared" si="63"/>
        <v>45421.958333333336</v>
      </c>
      <c r="G248" s="125">
        <f aca="true" t="shared" si="64" ref="G248:G256">F248+1</f>
        <v>45422.958333333336</v>
      </c>
      <c r="H248" s="126">
        <f aca="true" t="shared" si="65" ref="H248:H256">G248+1</f>
        <v>45423.958333333336</v>
      </c>
      <c r="I248" s="199">
        <f aca="true" t="shared" si="66" ref="I248:I256">H248+3</f>
        <v>45426.958333333336</v>
      </c>
      <c r="J248" s="383"/>
      <c r="K248" s="80"/>
      <c r="L248" s="101"/>
      <c r="M248" s="80"/>
      <c r="N248" s="101"/>
      <c r="O248" s="101"/>
    </row>
    <row r="249" spans="1:15" ht="26.25" customHeight="1">
      <c r="A249" s="128" t="s">
        <v>377</v>
      </c>
      <c r="B249" s="108" t="s">
        <v>5</v>
      </c>
      <c r="C249" s="384">
        <v>209</v>
      </c>
      <c r="D249" s="123" t="s">
        <v>6</v>
      </c>
      <c r="E249" s="196">
        <f aca="true" t="shared" si="67" ref="E249:E256">E248+7</f>
        <v>45424.333333333336</v>
      </c>
      <c r="F249" s="196">
        <f aca="true" t="shared" si="68" ref="F249:F256">F248+7</f>
        <v>45428.958333333336</v>
      </c>
      <c r="G249" s="125">
        <f t="shared" si="64"/>
        <v>45429.958333333336</v>
      </c>
      <c r="H249" s="126">
        <f t="shared" si="65"/>
        <v>45430.958333333336</v>
      </c>
      <c r="I249" s="199">
        <f t="shared" si="66"/>
        <v>45433.958333333336</v>
      </c>
      <c r="J249" s="334"/>
      <c r="K249" s="80"/>
      <c r="L249" s="375"/>
      <c r="M249" s="80"/>
      <c r="N249" s="80"/>
      <c r="O249" s="80"/>
    </row>
    <row r="250" spans="1:15" ht="23.25" customHeight="1">
      <c r="A250" s="107" t="s">
        <v>420</v>
      </c>
      <c r="B250" s="108" t="s">
        <v>5</v>
      </c>
      <c r="C250" s="384" t="s">
        <v>424</v>
      </c>
      <c r="D250" s="123" t="s">
        <v>6</v>
      </c>
      <c r="E250" s="196">
        <f t="shared" si="67"/>
        <v>45431.333333333336</v>
      </c>
      <c r="F250" s="196">
        <f t="shared" si="68"/>
        <v>45435.958333333336</v>
      </c>
      <c r="G250" s="125">
        <f t="shared" si="64"/>
        <v>45436.958333333336</v>
      </c>
      <c r="H250" s="126">
        <f t="shared" si="65"/>
        <v>45437.958333333336</v>
      </c>
      <c r="I250" s="199">
        <f t="shared" si="66"/>
        <v>45440.958333333336</v>
      </c>
      <c r="J250" s="334"/>
      <c r="K250" s="80"/>
      <c r="L250" s="375"/>
      <c r="M250" s="375"/>
      <c r="N250" s="80"/>
      <c r="O250" s="80"/>
    </row>
    <row r="251" spans="1:15" s="298" customFormat="1" ht="23.25">
      <c r="A251" s="128" t="s">
        <v>350</v>
      </c>
      <c r="B251" s="108" t="s">
        <v>5</v>
      </c>
      <c r="C251" s="384">
        <v>946</v>
      </c>
      <c r="D251" s="123" t="s">
        <v>6</v>
      </c>
      <c r="E251" s="196">
        <f t="shared" si="67"/>
        <v>45438.333333333336</v>
      </c>
      <c r="F251" s="196">
        <f t="shared" si="68"/>
        <v>45442.958333333336</v>
      </c>
      <c r="G251" s="125">
        <f t="shared" si="64"/>
        <v>45443.958333333336</v>
      </c>
      <c r="H251" s="126">
        <f t="shared" si="65"/>
        <v>45444.958333333336</v>
      </c>
      <c r="I251" s="199">
        <f t="shared" si="66"/>
        <v>45447.958333333336</v>
      </c>
      <c r="J251" s="383"/>
      <c r="K251" s="80"/>
      <c r="L251" s="375"/>
      <c r="M251" s="376"/>
      <c r="N251" s="134"/>
      <c r="O251" s="134"/>
    </row>
    <row r="252" spans="1:15" ht="21" customHeight="1">
      <c r="A252" s="128" t="s">
        <v>377</v>
      </c>
      <c r="B252" s="108" t="s">
        <v>5</v>
      </c>
      <c r="C252" s="384">
        <v>210</v>
      </c>
      <c r="D252" s="123" t="s">
        <v>6</v>
      </c>
      <c r="E252" s="196">
        <f t="shared" si="67"/>
        <v>45445.333333333336</v>
      </c>
      <c r="F252" s="196">
        <f t="shared" si="68"/>
        <v>45449.958333333336</v>
      </c>
      <c r="G252" s="125">
        <f t="shared" si="64"/>
        <v>45450.958333333336</v>
      </c>
      <c r="H252" s="126">
        <f t="shared" si="65"/>
        <v>45451.958333333336</v>
      </c>
      <c r="I252" s="199">
        <f t="shared" si="66"/>
        <v>45454.958333333336</v>
      </c>
      <c r="J252" s="383"/>
      <c r="K252" s="335"/>
      <c r="L252" s="335"/>
      <c r="M252" s="80"/>
      <c r="N252" s="80"/>
      <c r="O252" s="80"/>
    </row>
    <row r="253" spans="1:15" ht="21" customHeight="1">
      <c r="A253" s="107" t="s">
        <v>420</v>
      </c>
      <c r="B253" s="108" t="s">
        <v>5</v>
      </c>
      <c r="C253" s="384" t="s">
        <v>443</v>
      </c>
      <c r="D253" s="123" t="s">
        <v>6</v>
      </c>
      <c r="E253" s="196">
        <f t="shared" si="67"/>
        <v>45452.333333333336</v>
      </c>
      <c r="F253" s="196">
        <f t="shared" si="68"/>
        <v>45456.958333333336</v>
      </c>
      <c r="G253" s="125">
        <f t="shared" si="64"/>
        <v>45457.958333333336</v>
      </c>
      <c r="H253" s="126">
        <f t="shared" si="65"/>
        <v>45458.958333333336</v>
      </c>
      <c r="I253" s="199">
        <f t="shared" si="66"/>
        <v>45461.958333333336</v>
      </c>
      <c r="J253" s="383"/>
      <c r="K253" s="80"/>
      <c r="L253" s="80"/>
      <c r="M253" s="80"/>
      <c r="N253" s="80"/>
      <c r="O253" s="80"/>
    </row>
    <row r="254" spans="1:15" ht="23.25">
      <c r="A254" s="128" t="s">
        <v>350</v>
      </c>
      <c r="B254" s="108" t="s">
        <v>5</v>
      </c>
      <c r="C254" s="384">
        <v>947</v>
      </c>
      <c r="D254" s="123" t="s">
        <v>6</v>
      </c>
      <c r="E254" s="196">
        <f t="shared" si="67"/>
        <v>45459.333333333336</v>
      </c>
      <c r="F254" s="196">
        <f t="shared" si="68"/>
        <v>45463.958333333336</v>
      </c>
      <c r="G254" s="125">
        <f t="shared" si="64"/>
        <v>45464.958333333336</v>
      </c>
      <c r="H254" s="126">
        <f t="shared" si="65"/>
        <v>45465.958333333336</v>
      </c>
      <c r="I254" s="199">
        <f t="shared" si="66"/>
        <v>45468.958333333336</v>
      </c>
      <c r="J254" s="383"/>
      <c r="K254" s="80"/>
      <c r="L254" s="80"/>
      <c r="M254" s="80"/>
      <c r="N254" s="80"/>
      <c r="O254" s="80"/>
    </row>
    <row r="255" spans="1:12" s="81" customFormat="1" ht="25.5" customHeight="1">
      <c r="A255" s="128" t="s">
        <v>377</v>
      </c>
      <c r="B255" s="108" t="s">
        <v>5</v>
      </c>
      <c r="C255" s="384">
        <v>211</v>
      </c>
      <c r="D255" s="123" t="s">
        <v>6</v>
      </c>
      <c r="E255" s="196">
        <f t="shared" si="67"/>
        <v>45466.333333333336</v>
      </c>
      <c r="F255" s="196">
        <f t="shared" si="68"/>
        <v>45470.958333333336</v>
      </c>
      <c r="G255" s="125">
        <f t="shared" si="64"/>
        <v>45471.958333333336</v>
      </c>
      <c r="H255" s="126">
        <f t="shared" si="65"/>
        <v>45472.958333333336</v>
      </c>
      <c r="I255" s="199">
        <f t="shared" si="66"/>
        <v>45475.958333333336</v>
      </c>
      <c r="J255" s="535"/>
      <c r="K255" s="82"/>
      <c r="L255" s="82"/>
    </row>
    <row r="256" spans="1:12" s="81" customFormat="1" ht="24" customHeight="1">
      <c r="A256" s="107" t="s">
        <v>420</v>
      </c>
      <c r="B256" s="108" t="s">
        <v>5</v>
      </c>
      <c r="C256" s="384" t="s">
        <v>445</v>
      </c>
      <c r="D256" s="123" t="s">
        <v>6</v>
      </c>
      <c r="E256" s="196">
        <f t="shared" si="67"/>
        <v>45473.333333333336</v>
      </c>
      <c r="F256" s="196">
        <f t="shared" si="68"/>
        <v>45477.958333333336</v>
      </c>
      <c r="G256" s="125">
        <f t="shared" si="64"/>
        <v>45478.958333333336</v>
      </c>
      <c r="H256" s="126">
        <f t="shared" si="65"/>
        <v>45479.958333333336</v>
      </c>
      <c r="I256" s="199">
        <f t="shared" si="66"/>
        <v>45482.958333333336</v>
      </c>
      <c r="J256" s="535"/>
      <c r="K256" s="82"/>
      <c r="L256" s="82"/>
    </row>
    <row r="257" spans="1:12" s="81" customFormat="1" ht="21" customHeight="1">
      <c r="A257" s="108"/>
      <c r="B257" s="108"/>
      <c r="C257" s="384"/>
      <c r="D257" s="85"/>
      <c r="E257" s="85"/>
      <c r="F257" s="378"/>
      <c r="G257" s="85"/>
      <c r="H257" s="85"/>
      <c r="I257" s="82"/>
      <c r="J257" s="82"/>
      <c r="K257" s="82"/>
      <c r="L257" s="82"/>
    </row>
    <row r="258" spans="1:12" s="81" customFormat="1" ht="21" customHeight="1">
      <c r="A258" s="534"/>
      <c r="B258" s="534"/>
      <c r="C258" s="573"/>
      <c r="D258" s="85"/>
      <c r="E258" s="85"/>
      <c r="F258" s="603"/>
      <c r="G258" s="85"/>
      <c r="H258" s="159"/>
      <c r="I258" s="159"/>
      <c r="J258" s="82"/>
      <c r="K258" s="82"/>
      <c r="L258" s="82"/>
    </row>
    <row r="259" spans="1:15" ht="27.75" customHeight="1">
      <c r="A259" s="385" t="s">
        <v>168</v>
      </c>
      <c r="B259" s="386"/>
      <c r="C259" s="74"/>
      <c r="D259" s="184"/>
      <c r="E259" s="184"/>
      <c r="F259" s="208"/>
      <c r="G259" s="159"/>
      <c r="H259" s="159" t="s">
        <v>179</v>
      </c>
      <c r="I259" s="159"/>
      <c r="J259" s="101"/>
      <c r="K259" s="101"/>
      <c r="L259" s="101"/>
      <c r="M259" s="101"/>
      <c r="N259" s="101"/>
      <c r="O259" s="101"/>
    </row>
    <row r="260" spans="1:15" s="360" customFormat="1" ht="10.5" customHeight="1">
      <c r="A260" s="130"/>
      <c r="B260" s="101"/>
      <c r="C260" s="102"/>
      <c r="D260" s="358"/>
      <c r="E260" s="358"/>
      <c r="F260" s="130"/>
      <c r="G260" s="101"/>
      <c r="H260" s="359"/>
      <c r="I260" s="359"/>
      <c r="J260" s="105"/>
      <c r="K260" s="101"/>
      <c r="L260" s="101"/>
      <c r="M260" s="101"/>
      <c r="N260" s="101"/>
      <c r="O260" s="101"/>
    </row>
    <row r="261" spans="1:15" ht="23.25" customHeight="1" thickBot="1">
      <c r="A261" s="80"/>
      <c r="B261" s="369"/>
      <c r="C261" s="370"/>
      <c r="D261" s="317"/>
      <c r="E261" s="317"/>
      <c r="G261" s="134"/>
      <c r="H261" s="371"/>
      <c r="I261" s="279"/>
      <c r="J261" s="101"/>
      <c r="K261" s="105"/>
      <c r="L261" s="211"/>
      <c r="M261" s="362"/>
      <c r="N261" s="101"/>
      <c r="O261" s="101"/>
    </row>
    <row r="262" spans="1:12" ht="36" customHeight="1" thickTop="1">
      <c r="A262" s="86" t="s">
        <v>203</v>
      </c>
      <c r="B262" s="87"/>
      <c r="C262" s="88"/>
      <c r="D262" s="89"/>
      <c r="E262" s="220"/>
      <c r="F262" s="280"/>
      <c r="G262" s="280"/>
      <c r="H262" s="372"/>
      <c r="I262" s="178"/>
      <c r="J262" s="438" t="s">
        <v>354</v>
      </c>
      <c r="K262" s="181"/>
      <c r="L262" s="101"/>
    </row>
    <row r="263" spans="1:12" ht="36" customHeight="1" thickBot="1">
      <c r="A263" s="92" t="s">
        <v>297</v>
      </c>
      <c r="B263" s="93"/>
      <c r="C263" s="94"/>
      <c r="D263" s="95"/>
      <c r="E263" s="96"/>
      <c r="F263" s="97"/>
      <c r="G263" s="373"/>
      <c r="H263" s="374"/>
      <c r="I263" s="98"/>
      <c r="J263" s="516" t="s">
        <v>207</v>
      </c>
      <c r="K263" s="181"/>
      <c r="L263" s="101"/>
    </row>
    <row r="264" spans="1:12" ht="24" customHeight="1" thickTop="1">
      <c r="A264" s="131"/>
      <c r="B264" s="131"/>
      <c r="C264" s="183"/>
      <c r="D264" s="184"/>
      <c r="E264" s="160"/>
      <c r="F264" s="134"/>
      <c r="G264" s="130"/>
      <c r="H264" s="134"/>
      <c r="I264" s="185"/>
      <c r="J264" s="101"/>
      <c r="K264" s="101"/>
      <c r="L264" s="101"/>
    </row>
    <row r="265" spans="1:12" ht="24" customHeight="1">
      <c r="A265" s="107" t="s">
        <v>1</v>
      </c>
      <c r="B265" s="108"/>
      <c r="C265" s="108"/>
      <c r="D265" s="108"/>
      <c r="E265" s="109" t="s">
        <v>15</v>
      </c>
      <c r="F265" s="110" t="s">
        <v>14</v>
      </c>
      <c r="G265" s="1055" t="s">
        <v>2</v>
      </c>
      <c r="H265" s="1056"/>
      <c r="I265" s="187" t="s">
        <v>3</v>
      </c>
      <c r="J265" s="382"/>
      <c r="K265" s="221"/>
      <c r="L265" s="101"/>
    </row>
    <row r="266" spans="1:12" ht="24" customHeight="1">
      <c r="A266" s="111"/>
      <c r="B266" s="80"/>
      <c r="C266" s="80"/>
      <c r="D266" s="80"/>
      <c r="E266" s="112"/>
      <c r="F266" s="113"/>
      <c r="G266" s="14"/>
      <c r="H266" s="15"/>
      <c r="I266" s="112"/>
      <c r="J266" s="145"/>
      <c r="K266" s="14"/>
      <c r="L266" s="101"/>
    </row>
    <row r="267" spans="1:12" ht="24" customHeight="1">
      <c r="A267" s="111"/>
      <c r="B267" s="80"/>
      <c r="C267" s="80"/>
      <c r="D267" s="80"/>
      <c r="E267" s="109" t="s">
        <v>193</v>
      </c>
      <c r="F267" s="109" t="s">
        <v>204</v>
      </c>
      <c r="G267" s="146" t="s">
        <v>3</v>
      </c>
      <c r="H267" s="72" t="s">
        <v>4</v>
      </c>
      <c r="I267" s="339" t="s">
        <v>48</v>
      </c>
      <c r="J267" s="145"/>
      <c r="K267" s="14"/>
      <c r="L267" s="101"/>
    </row>
    <row r="268" spans="1:15" ht="23.25">
      <c r="A268" s="357" t="s">
        <v>417</v>
      </c>
      <c r="B268" s="123" t="s">
        <v>5</v>
      </c>
      <c r="C268" s="690" t="s">
        <v>418</v>
      </c>
      <c r="D268" s="305">
        <v>9</v>
      </c>
      <c r="E268" s="124">
        <v>45397.333333333336</v>
      </c>
      <c r="F268" s="124">
        <v>45401.708333333336</v>
      </c>
      <c r="G268" s="125">
        <f aca="true" t="shared" si="69" ref="G268:G274">F268+1</f>
        <v>45402.708333333336</v>
      </c>
      <c r="H268" s="126">
        <f aca="true" t="shared" si="70" ref="H268:H274">G268</f>
        <v>45402.708333333336</v>
      </c>
      <c r="I268" s="199">
        <f aca="true" t="shared" si="71" ref="I268:I274">G268+6</f>
        <v>45408.708333333336</v>
      </c>
      <c r="J268" s="383"/>
      <c r="K268" s="80"/>
      <c r="L268" s="101"/>
      <c r="M268" s="80"/>
      <c r="N268" s="101"/>
      <c r="O268" s="101"/>
    </row>
    <row r="269" spans="1:15" ht="26.25" customHeight="1">
      <c r="A269" s="357" t="s">
        <v>444</v>
      </c>
      <c r="B269" s="123" t="s">
        <v>5</v>
      </c>
      <c r="C269" s="690" t="s">
        <v>445</v>
      </c>
      <c r="D269" s="305" t="s">
        <v>6</v>
      </c>
      <c r="E269" s="196">
        <f aca="true" t="shared" si="72" ref="E269:F276">E268+7</f>
        <v>45404.333333333336</v>
      </c>
      <c r="F269" s="124">
        <f t="shared" si="72"/>
        <v>45408.708333333336</v>
      </c>
      <c r="G269" s="125">
        <f t="shared" si="69"/>
        <v>45409.708333333336</v>
      </c>
      <c r="H269" s="126">
        <f t="shared" si="70"/>
        <v>45409.708333333336</v>
      </c>
      <c r="I269" s="199">
        <f t="shared" si="71"/>
        <v>45415.708333333336</v>
      </c>
      <c r="J269" s="383"/>
      <c r="K269" s="80"/>
      <c r="L269" s="375"/>
      <c r="M269" s="80"/>
      <c r="N269" s="80"/>
      <c r="O269" s="80"/>
    </row>
    <row r="270" spans="1:15" ht="23.25" customHeight="1">
      <c r="A270" s="694" t="s">
        <v>285</v>
      </c>
      <c r="B270" s="123" t="s">
        <v>5</v>
      </c>
      <c r="C270" s="690">
        <v>168</v>
      </c>
      <c r="D270" s="305" t="s">
        <v>6</v>
      </c>
      <c r="E270" s="196">
        <f t="shared" si="72"/>
        <v>45411.333333333336</v>
      </c>
      <c r="F270" s="124">
        <f t="shared" si="72"/>
        <v>45415.708333333336</v>
      </c>
      <c r="G270" s="691">
        <f t="shared" si="69"/>
        <v>45416.708333333336</v>
      </c>
      <c r="H270" s="688">
        <f t="shared" si="70"/>
        <v>45416.708333333336</v>
      </c>
      <c r="I270" s="693">
        <f t="shared" si="71"/>
        <v>45422.708333333336</v>
      </c>
      <c r="J270" s="383"/>
      <c r="K270" s="80"/>
      <c r="L270" s="375"/>
      <c r="M270" s="375"/>
      <c r="N270" s="80"/>
      <c r="O270" s="80"/>
    </row>
    <row r="271" spans="1:15" s="298" customFormat="1" ht="27.75" customHeight="1">
      <c r="A271" s="357" t="s">
        <v>416</v>
      </c>
      <c r="B271" s="123" t="s">
        <v>5</v>
      </c>
      <c r="C271" s="690">
        <v>230</v>
      </c>
      <c r="D271" s="305" t="s">
        <v>6</v>
      </c>
      <c r="E271" s="196">
        <f t="shared" si="72"/>
        <v>45418.333333333336</v>
      </c>
      <c r="F271" s="124">
        <f t="shared" si="72"/>
        <v>45422.708333333336</v>
      </c>
      <c r="G271" s="691">
        <f t="shared" si="69"/>
        <v>45423.708333333336</v>
      </c>
      <c r="H271" s="688">
        <f t="shared" si="70"/>
        <v>45423.708333333336</v>
      </c>
      <c r="I271" s="693">
        <f t="shared" si="71"/>
        <v>45429.708333333336</v>
      </c>
      <c r="J271" s="383"/>
      <c r="K271" s="80"/>
      <c r="L271" s="375"/>
      <c r="M271" s="376"/>
      <c r="N271" s="134"/>
      <c r="O271" s="134"/>
    </row>
    <row r="272" spans="1:15" ht="23.25">
      <c r="A272" s="357" t="s">
        <v>440</v>
      </c>
      <c r="B272" s="123" t="s">
        <v>5</v>
      </c>
      <c r="C272" s="122" t="s">
        <v>465</v>
      </c>
      <c r="D272" s="305">
        <v>4</v>
      </c>
      <c r="E272" s="196">
        <f t="shared" si="72"/>
        <v>45425.333333333336</v>
      </c>
      <c r="F272" s="124">
        <f t="shared" si="72"/>
        <v>45429.708333333336</v>
      </c>
      <c r="G272" s="125">
        <f t="shared" si="69"/>
        <v>45430.708333333336</v>
      </c>
      <c r="H272" s="126">
        <f t="shared" si="70"/>
        <v>45430.708333333336</v>
      </c>
      <c r="I272" s="199">
        <f t="shared" si="71"/>
        <v>45436.708333333336</v>
      </c>
      <c r="J272" s="383"/>
      <c r="K272" s="335"/>
      <c r="L272" s="335"/>
      <c r="M272" s="80"/>
      <c r="N272" s="80"/>
      <c r="O272" s="80"/>
    </row>
    <row r="273" spans="1:15" ht="21.75" customHeight="1">
      <c r="A273" s="357" t="s">
        <v>444</v>
      </c>
      <c r="B273" s="123" t="s">
        <v>5</v>
      </c>
      <c r="C273" s="122" t="s">
        <v>466</v>
      </c>
      <c r="D273" s="305" t="s">
        <v>6</v>
      </c>
      <c r="E273" s="196">
        <f t="shared" si="72"/>
        <v>45432.333333333336</v>
      </c>
      <c r="F273" s="124">
        <f t="shared" si="72"/>
        <v>45436.708333333336</v>
      </c>
      <c r="G273" s="125">
        <f t="shared" si="69"/>
        <v>45437.708333333336</v>
      </c>
      <c r="H273" s="126">
        <f t="shared" si="70"/>
        <v>45437.708333333336</v>
      </c>
      <c r="I273" s="199">
        <f t="shared" si="71"/>
        <v>45443.708333333336</v>
      </c>
      <c r="J273" s="383"/>
      <c r="K273" s="80"/>
      <c r="L273" s="80"/>
      <c r="M273" s="80"/>
      <c r="N273" s="80"/>
      <c r="O273" s="80"/>
    </row>
    <row r="274" spans="1:15" ht="24" customHeight="1">
      <c r="A274" s="694" t="s">
        <v>285</v>
      </c>
      <c r="B274" s="123" t="s">
        <v>5</v>
      </c>
      <c r="C274" s="690">
        <v>169</v>
      </c>
      <c r="D274" s="305" t="s">
        <v>6</v>
      </c>
      <c r="E274" s="196">
        <f t="shared" si="72"/>
        <v>45439.333333333336</v>
      </c>
      <c r="F274" s="124">
        <f t="shared" si="72"/>
        <v>45443.708333333336</v>
      </c>
      <c r="G274" s="125">
        <f t="shared" si="69"/>
        <v>45444.708333333336</v>
      </c>
      <c r="H274" s="126">
        <f t="shared" si="70"/>
        <v>45444.708333333336</v>
      </c>
      <c r="I274" s="199">
        <f t="shared" si="71"/>
        <v>45450.708333333336</v>
      </c>
      <c r="J274" s="383"/>
      <c r="K274" s="80"/>
      <c r="L274" s="80"/>
      <c r="M274" s="80"/>
      <c r="N274" s="80"/>
      <c r="O274" s="80"/>
    </row>
    <row r="275" spans="1:12" s="81" customFormat="1" ht="25.5" customHeight="1">
      <c r="A275" s="357" t="s">
        <v>416</v>
      </c>
      <c r="B275" s="123" t="s">
        <v>5</v>
      </c>
      <c r="C275" s="690">
        <v>231</v>
      </c>
      <c r="D275" s="305" t="s">
        <v>6</v>
      </c>
      <c r="E275" s="196">
        <f t="shared" si="72"/>
        <v>45446.333333333336</v>
      </c>
      <c r="F275" s="124">
        <f t="shared" si="72"/>
        <v>45450.708333333336</v>
      </c>
      <c r="G275" s="125">
        <f>F275+1</f>
        <v>45451.708333333336</v>
      </c>
      <c r="H275" s="126">
        <f>G275</f>
        <v>45451.708333333336</v>
      </c>
      <c r="I275" s="199">
        <f>G275+6</f>
        <v>45457.708333333336</v>
      </c>
      <c r="J275" s="334"/>
      <c r="K275" s="82"/>
      <c r="L275" s="82"/>
    </row>
    <row r="276" spans="1:12" s="81" customFormat="1" ht="21" customHeight="1">
      <c r="A276" s="357" t="s">
        <v>440</v>
      </c>
      <c r="B276" s="123" t="s">
        <v>5</v>
      </c>
      <c r="C276" s="690" t="s">
        <v>465</v>
      </c>
      <c r="D276" s="305">
        <v>5</v>
      </c>
      <c r="E276" s="196">
        <f t="shared" si="72"/>
        <v>45453.333333333336</v>
      </c>
      <c r="F276" s="124">
        <f t="shared" si="72"/>
        <v>45457.708333333336</v>
      </c>
      <c r="G276" s="125">
        <f>F276+1</f>
        <v>45458.708333333336</v>
      </c>
      <c r="H276" s="126">
        <f>G276</f>
        <v>45458.708333333336</v>
      </c>
      <c r="I276" s="199">
        <f>G276+6</f>
        <v>45464.708333333336</v>
      </c>
      <c r="J276" s="82"/>
      <c r="K276" s="82"/>
      <c r="L276" s="82"/>
    </row>
    <row r="277" spans="1:12" s="81" customFormat="1" ht="21" customHeight="1">
      <c r="A277" s="377"/>
      <c r="B277" s="84"/>
      <c r="C277" s="603"/>
      <c r="D277" s="85"/>
      <c r="E277" s="85"/>
      <c r="F277" s="378"/>
      <c r="G277" s="85"/>
      <c r="H277" s="85"/>
      <c r="I277" s="82"/>
      <c r="J277" s="82"/>
      <c r="K277" s="82"/>
      <c r="L277" s="82"/>
    </row>
    <row r="278" spans="1:10" s="381" customFormat="1" ht="27.75" customHeight="1">
      <c r="A278" s="379" t="s">
        <v>242</v>
      </c>
      <c r="B278" s="380"/>
      <c r="C278" s="380"/>
      <c r="D278" s="380"/>
      <c r="E278" s="380"/>
      <c r="F278" s="137"/>
      <c r="G278" s="137"/>
      <c r="H278" s="137" t="s">
        <v>195</v>
      </c>
      <c r="I278" s="137"/>
      <c r="J278" s="106"/>
    </row>
    <row r="279" spans="1:10" s="381" customFormat="1" ht="39.75" customHeight="1">
      <c r="A279" s="379"/>
      <c r="B279" s="380"/>
      <c r="C279" s="380"/>
      <c r="D279" s="380"/>
      <c r="E279" s="380"/>
      <c r="G279" s="137"/>
      <c r="H279" s="137" t="s">
        <v>179</v>
      </c>
      <c r="I279" s="137"/>
      <c r="J279" s="106"/>
    </row>
    <row r="280" spans="1:13" s="381" customFormat="1" ht="27.75" customHeight="1" hidden="1">
      <c r="A280" s="379"/>
      <c r="B280" s="380"/>
      <c r="C280" s="380"/>
      <c r="D280" s="380"/>
      <c r="E280" s="380"/>
      <c r="F280" s="137"/>
      <c r="G280" s="106"/>
      <c r="H280" s="137"/>
      <c r="I280" s="137"/>
      <c r="J280" s="106"/>
      <c r="L280" s="137"/>
      <c r="M280" s="106"/>
    </row>
    <row r="281" spans="1:15" ht="30" customHeight="1" hidden="1" thickTop="1">
      <c r="A281" s="86" t="s">
        <v>161</v>
      </c>
      <c r="B281" s="87"/>
      <c r="C281" s="88"/>
      <c r="D281" s="90"/>
      <c r="E281" s="89"/>
      <c r="F281" s="90"/>
      <c r="G281" s="89"/>
      <c r="H281" s="91"/>
      <c r="I281" s="162"/>
      <c r="J281" s="163"/>
      <c r="K281" s="101"/>
      <c r="L281" s="106"/>
      <c r="M281" s="101"/>
      <c r="N281" s="101"/>
      <c r="O281" s="101"/>
    </row>
    <row r="282" spans="1:15" ht="30" customHeight="1" hidden="1" thickBot="1">
      <c r="A282" s="92" t="s">
        <v>170</v>
      </c>
      <c r="B282" s="93"/>
      <c r="C282" s="94"/>
      <c r="D282" s="95"/>
      <c r="E282" s="96"/>
      <c r="F282" s="97"/>
      <c r="G282" s="98"/>
      <c r="H282" s="99"/>
      <c r="I282" s="100"/>
      <c r="J282" s="164"/>
      <c r="K282" s="101"/>
      <c r="L282" s="106"/>
      <c r="M282" s="101"/>
      <c r="N282" s="101"/>
      <c r="O282" s="101"/>
    </row>
    <row r="283" spans="1:15" ht="10.5" customHeight="1" hidden="1" thickTop="1">
      <c r="A283" s="101"/>
      <c r="B283" s="101"/>
      <c r="C283" s="102"/>
      <c r="D283" s="103"/>
      <c r="E283" s="103"/>
      <c r="F283" s="104"/>
      <c r="G283" s="104"/>
      <c r="H283" s="104"/>
      <c r="I283" s="105"/>
      <c r="J283" s="106"/>
      <c r="K283" s="101"/>
      <c r="L283" s="106"/>
      <c r="M283" s="101"/>
      <c r="N283" s="101"/>
      <c r="O283" s="101"/>
    </row>
    <row r="284" spans="1:15" ht="22.5" customHeight="1" hidden="1">
      <c r="A284" s="107" t="s">
        <v>1</v>
      </c>
      <c r="B284" s="108"/>
      <c r="C284" s="108"/>
      <c r="D284" s="108"/>
      <c r="E284" s="109" t="s">
        <v>15</v>
      </c>
      <c r="F284" s="110" t="s">
        <v>14</v>
      </c>
      <c r="G284" s="1055" t="s">
        <v>2</v>
      </c>
      <c r="H284" s="1056"/>
      <c r="I284" s="109" t="s">
        <v>3</v>
      </c>
      <c r="J284" s="165"/>
      <c r="K284" s="101"/>
      <c r="L284" s="106"/>
      <c r="M284" s="101"/>
      <c r="N284" s="101"/>
      <c r="O284" s="101"/>
    </row>
    <row r="285" spans="1:15" ht="18.75" customHeight="1" hidden="1">
      <c r="A285" s="111"/>
      <c r="B285" s="80"/>
      <c r="C285" s="80"/>
      <c r="D285" s="80"/>
      <c r="E285" s="112"/>
      <c r="F285" s="113"/>
      <c r="G285" s="114"/>
      <c r="H285" s="115"/>
      <c r="I285" s="166"/>
      <c r="J285" s="165"/>
      <c r="K285" s="101"/>
      <c r="L285" s="106"/>
      <c r="M285" s="101"/>
      <c r="N285" s="101"/>
      <c r="O285" s="101"/>
    </row>
    <row r="286" spans="1:15" ht="23.25" customHeight="1" hidden="1">
      <c r="A286" s="117"/>
      <c r="B286" s="118"/>
      <c r="C286" s="118"/>
      <c r="D286" s="119"/>
      <c r="E286" s="109" t="s">
        <v>87</v>
      </c>
      <c r="F286" s="109" t="s">
        <v>22</v>
      </c>
      <c r="G286" s="120" t="s">
        <v>3</v>
      </c>
      <c r="H286" s="73" t="s">
        <v>4</v>
      </c>
      <c r="I286" s="109" t="s">
        <v>17</v>
      </c>
      <c r="J286" s="165"/>
      <c r="K286" s="101"/>
      <c r="L286" s="106"/>
      <c r="M286" s="101"/>
      <c r="N286" s="101"/>
      <c r="O286" s="101"/>
    </row>
    <row r="287" spans="1:15" ht="21.75" customHeight="1" hidden="1">
      <c r="A287" s="128"/>
      <c r="B287" s="123" t="s">
        <v>5</v>
      </c>
      <c r="C287" s="122"/>
      <c r="D287" s="123"/>
      <c r="E287" s="124"/>
      <c r="F287" s="124"/>
      <c r="G287" s="125"/>
      <c r="H287" s="126"/>
      <c r="I287" s="167"/>
      <c r="J287" s="164"/>
      <c r="K287" s="168"/>
      <c r="L287" s="169"/>
      <c r="M287" s="80"/>
      <c r="N287" s="80"/>
      <c r="O287" s="80"/>
    </row>
    <row r="288" spans="1:15" ht="23.25" customHeight="1" hidden="1">
      <c r="A288" s="128"/>
      <c r="B288" s="123" t="s">
        <v>5</v>
      </c>
      <c r="C288" s="122"/>
      <c r="D288" s="123"/>
      <c r="E288" s="129"/>
      <c r="F288" s="129"/>
      <c r="G288" s="125"/>
      <c r="H288" s="126"/>
      <c r="I288" s="167"/>
      <c r="J288" s="164"/>
      <c r="K288" s="101"/>
      <c r="L288" s="106"/>
      <c r="M288" s="101"/>
      <c r="N288" s="101"/>
      <c r="O288" s="101"/>
    </row>
    <row r="289" spans="1:15" ht="24.75" customHeight="1" hidden="1">
      <c r="A289" s="128"/>
      <c r="B289" s="123" t="s">
        <v>5</v>
      </c>
      <c r="C289" s="122"/>
      <c r="D289" s="123"/>
      <c r="E289" s="129"/>
      <c r="F289" s="129"/>
      <c r="G289" s="125"/>
      <c r="H289" s="126"/>
      <c r="I289" s="167"/>
      <c r="J289" s="164"/>
      <c r="K289" s="101"/>
      <c r="L289" s="106"/>
      <c r="M289" s="101"/>
      <c r="N289" s="101"/>
      <c r="O289" s="101"/>
    </row>
    <row r="290" spans="1:15" ht="21.75" customHeight="1" hidden="1">
      <c r="A290" s="128"/>
      <c r="B290" s="123" t="s">
        <v>5</v>
      </c>
      <c r="C290" s="122"/>
      <c r="D290" s="123"/>
      <c r="E290" s="129"/>
      <c r="F290" s="129"/>
      <c r="G290" s="125"/>
      <c r="H290" s="126"/>
      <c r="I290" s="167"/>
      <c r="J290" s="164"/>
      <c r="K290" s="101"/>
      <c r="L290" s="106"/>
      <c r="M290" s="101"/>
      <c r="N290" s="101"/>
      <c r="O290" s="101"/>
    </row>
    <row r="291" spans="1:15" ht="21.75" customHeight="1" hidden="1">
      <c r="A291" s="128"/>
      <c r="B291" s="123" t="s">
        <v>5</v>
      </c>
      <c r="C291" s="122"/>
      <c r="D291" s="123"/>
      <c r="E291" s="129"/>
      <c r="F291" s="129"/>
      <c r="G291" s="125"/>
      <c r="H291" s="126"/>
      <c r="I291" s="167"/>
      <c r="J291" s="164"/>
      <c r="K291" s="101"/>
      <c r="L291" s="106"/>
      <c r="M291" s="101"/>
      <c r="N291" s="101"/>
      <c r="O291" s="101"/>
    </row>
    <row r="292" spans="1:15" ht="23.25" customHeight="1" hidden="1">
      <c r="A292" s="128"/>
      <c r="B292" s="123" t="s">
        <v>5</v>
      </c>
      <c r="C292" s="122"/>
      <c r="D292" s="123"/>
      <c r="E292" s="129"/>
      <c r="F292" s="129"/>
      <c r="G292" s="125"/>
      <c r="H292" s="126"/>
      <c r="I292" s="167"/>
      <c r="J292" s="164"/>
      <c r="K292" s="101"/>
      <c r="L292" s="106"/>
      <c r="M292" s="101"/>
      <c r="N292" s="101"/>
      <c r="O292" s="101"/>
    </row>
    <row r="293" spans="1:15" s="172" customFormat="1" ht="21.75" customHeight="1" hidden="1">
      <c r="A293" s="128"/>
      <c r="B293" s="123" t="s">
        <v>5</v>
      </c>
      <c r="C293" s="122"/>
      <c r="D293" s="123"/>
      <c r="E293" s="129"/>
      <c r="F293" s="129"/>
      <c r="G293" s="125"/>
      <c r="H293" s="126"/>
      <c r="I293" s="167"/>
      <c r="J293" s="164"/>
      <c r="K293" s="170"/>
      <c r="L293" s="171"/>
      <c r="M293" s="170"/>
      <c r="N293" s="170"/>
      <c r="O293" s="170"/>
    </row>
    <row r="294" spans="1:15" ht="21.75" customHeight="1" hidden="1">
      <c r="A294" s="128"/>
      <c r="B294" s="123" t="s">
        <v>5</v>
      </c>
      <c r="C294" s="122"/>
      <c r="D294" s="123"/>
      <c r="E294" s="129"/>
      <c r="F294" s="129"/>
      <c r="G294" s="125"/>
      <c r="H294" s="126"/>
      <c r="I294" s="167"/>
      <c r="J294" s="164"/>
      <c r="K294" s="101"/>
      <c r="L294" s="106"/>
      <c r="M294" s="101"/>
      <c r="N294" s="101"/>
      <c r="O294" s="101"/>
    </row>
    <row r="295" spans="1:15" ht="21.75" customHeight="1" hidden="1">
      <c r="A295" s="130"/>
      <c r="B295" s="131"/>
      <c r="C295" s="130"/>
      <c r="D295" s="132"/>
      <c r="E295" s="173"/>
      <c r="F295" s="173"/>
      <c r="G295" s="134"/>
      <c r="H295" s="135"/>
      <c r="I295" s="106"/>
      <c r="J295" s="106"/>
      <c r="K295" s="101"/>
      <c r="L295" s="106"/>
      <c r="M295" s="101"/>
      <c r="N295" s="101"/>
      <c r="O295" s="101"/>
    </row>
    <row r="296" spans="1:15" ht="27" customHeight="1" hidden="1">
      <c r="A296" s="130" t="s">
        <v>159</v>
      </c>
      <c r="B296" s="131" t="s">
        <v>150</v>
      </c>
      <c r="C296" s="130" t="s">
        <v>160</v>
      </c>
      <c r="D296" s="174"/>
      <c r="E296" s="133"/>
      <c r="F296" s="133"/>
      <c r="G296" s="137" t="s">
        <v>154</v>
      </c>
      <c r="H296" s="135"/>
      <c r="I296" s="106"/>
      <c r="J296" s="106"/>
      <c r="K296" s="101"/>
      <c r="L296" s="106"/>
      <c r="M296" s="101"/>
      <c r="N296" s="101"/>
      <c r="O296" s="101"/>
    </row>
    <row r="297" spans="1:15" ht="18.75" customHeight="1" hidden="1">
      <c r="A297" s="130" t="s">
        <v>153</v>
      </c>
      <c r="B297" s="131"/>
      <c r="C297" s="130"/>
      <c r="D297" s="132"/>
      <c r="E297" s="133"/>
      <c r="F297" s="133"/>
      <c r="G297" s="175"/>
      <c r="H297" s="135"/>
      <c r="I297" s="106"/>
      <c r="J297" s="106"/>
      <c r="K297" s="101"/>
      <c r="L297" s="106"/>
      <c r="M297" s="101"/>
      <c r="N297" s="101"/>
      <c r="O297" s="101"/>
    </row>
    <row r="298" spans="1:15" ht="27" customHeight="1">
      <c r="A298" s="130"/>
      <c r="B298" s="131"/>
      <c r="C298" s="130"/>
      <c r="D298" s="132"/>
      <c r="E298" s="133"/>
      <c r="F298" s="133"/>
      <c r="G298" s="175"/>
      <c r="H298" s="135"/>
      <c r="I298" s="106"/>
      <c r="J298" s="106"/>
      <c r="K298" s="101"/>
      <c r="L298" s="106"/>
      <c r="M298" s="101"/>
      <c r="N298" s="101"/>
      <c r="O298" s="101"/>
    </row>
    <row r="299" spans="1:15" ht="18.75" customHeight="1" thickBot="1">
      <c r="A299" s="130"/>
      <c r="B299" s="131"/>
      <c r="C299" s="130"/>
      <c r="D299" s="132"/>
      <c r="E299" s="133"/>
      <c r="F299" s="133"/>
      <c r="G299" s="176"/>
      <c r="H299" s="135"/>
      <c r="I299" s="106"/>
      <c r="J299" s="106"/>
      <c r="K299" s="101"/>
      <c r="L299" s="106"/>
      <c r="M299" s="101"/>
      <c r="N299" s="101"/>
      <c r="O299" s="101"/>
    </row>
    <row r="300" spans="1:15" ht="24" customHeight="1" hidden="1">
      <c r="A300" s="385"/>
      <c r="B300" s="386"/>
      <c r="C300" s="74"/>
      <c r="D300" s="184"/>
      <c r="E300" s="184"/>
      <c r="F300" s="208"/>
      <c r="G300" s="159"/>
      <c r="H300" s="159"/>
      <c r="I300" s="159"/>
      <c r="J300" s="101"/>
      <c r="K300" s="101"/>
      <c r="L300" s="101"/>
      <c r="M300" s="101"/>
      <c r="N300" s="101"/>
      <c r="O300" s="101"/>
    </row>
    <row r="301" spans="1:12" s="81" customFormat="1" ht="408.75" customHeight="1" hidden="1">
      <c r="A301" s="385"/>
      <c r="B301" s="387"/>
      <c r="C301" s="388"/>
      <c r="D301" s="85"/>
      <c r="E301" s="85"/>
      <c r="F301" s="85"/>
      <c r="G301" s="85"/>
      <c r="H301" s="137"/>
      <c r="I301" s="137"/>
      <c r="J301" s="106"/>
      <c r="K301" s="82"/>
      <c r="L301" s="82"/>
    </row>
    <row r="302" spans="1:12" s="81" customFormat="1" ht="60.75" customHeight="1" hidden="1" thickBot="1">
      <c r="A302" s="385"/>
      <c r="B302" s="387"/>
      <c r="C302" s="388"/>
      <c r="D302" s="85"/>
      <c r="E302" s="85"/>
      <c r="F302" s="85"/>
      <c r="G302" s="85"/>
      <c r="H302" s="85"/>
      <c r="I302" s="137"/>
      <c r="J302" s="106"/>
      <c r="K302" s="82"/>
      <c r="L302" s="82"/>
    </row>
    <row r="303" spans="1:16" ht="29.25" customHeight="1" hidden="1" thickTop="1">
      <c r="A303" s="86" t="s">
        <v>44</v>
      </c>
      <c r="B303" s="87"/>
      <c r="C303" s="88"/>
      <c r="D303" s="90"/>
      <c r="E303" s="89"/>
      <c r="F303" s="138"/>
      <c r="G303" s="139"/>
      <c r="H303" s="139"/>
      <c r="I303" s="389"/>
      <c r="J303" s="139"/>
      <c r="K303" s="139"/>
      <c r="L303" s="389"/>
      <c r="M303" s="180"/>
      <c r="N303" s="180"/>
      <c r="O303" s="438" t="s">
        <v>244</v>
      </c>
      <c r="P303" s="402"/>
    </row>
    <row r="304" spans="1:16" ht="29.25" customHeight="1" hidden="1" thickBot="1">
      <c r="A304" s="92" t="s">
        <v>190</v>
      </c>
      <c r="B304" s="93"/>
      <c r="C304" s="94"/>
      <c r="D304" s="95"/>
      <c r="E304" s="96"/>
      <c r="F304" s="97"/>
      <c r="G304" s="390"/>
      <c r="H304" s="182"/>
      <c r="I304" s="100"/>
      <c r="J304" s="182"/>
      <c r="K304" s="390"/>
      <c r="L304" s="182"/>
      <c r="M304" s="100"/>
      <c r="N304" s="182"/>
      <c r="O304" s="516" t="s">
        <v>207</v>
      </c>
      <c r="P304" s="402"/>
    </row>
    <row r="305" spans="1:15" ht="9" customHeight="1" hidden="1" thickTop="1">
      <c r="A305" s="101"/>
      <c r="B305" s="101"/>
      <c r="C305" s="101"/>
      <c r="D305" s="101"/>
      <c r="E305" s="101"/>
      <c r="F305" s="31"/>
      <c r="G305" s="282"/>
      <c r="H305" s="101"/>
      <c r="I305" s="101"/>
      <c r="J305" s="105"/>
      <c r="K305" s="101"/>
      <c r="L305" s="362"/>
      <c r="M305" s="362"/>
      <c r="N305" s="101"/>
      <c r="O305" s="101"/>
    </row>
    <row r="306" spans="1:15" ht="24" customHeight="1" hidden="1">
      <c r="A306" s="107" t="s">
        <v>1</v>
      </c>
      <c r="B306" s="108"/>
      <c r="C306" s="108"/>
      <c r="D306" s="108"/>
      <c r="E306" s="109" t="s">
        <v>15</v>
      </c>
      <c r="F306" s="110" t="s">
        <v>14</v>
      </c>
      <c r="G306" s="1055" t="s">
        <v>2</v>
      </c>
      <c r="H306" s="1056"/>
      <c r="I306" s="391" t="s">
        <v>3</v>
      </c>
      <c r="J306" s="284" t="s">
        <v>3</v>
      </c>
      <c r="K306" s="284" t="s">
        <v>3</v>
      </c>
      <c r="L306" s="284" t="s">
        <v>3</v>
      </c>
      <c r="M306" s="284" t="s">
        <v>3</v>
      </c>
      <c r="N306" s="284" t="s">
        <v>3</v>
      </c>
      <c r="O306" s="392" t="s">
        <v>3</v>
      </c>
    </row>
    <row r="307" spans="1:15" ht="18.75" customHeight="1" hidden="1">
      <c r="A307" s="111"/>
      <c r="B307" s="80"/>
      <c r="C307" s="80"/>
      <c r="D307" s="80"/>
      <c r="E307" s="112"/>
      <c r="F307" s="113"/>
      <c r="G307" s="114"/>
      <c r="H307" s="115"/>
      <c r="I307" s="292"/>
      <c r="J307" s="16"/>
      <c r="K307" s="393"/>
      <c r="L307" s="394"/>
      <c r="M307" s="394"/>
      <c r="N307" s="393"/>
      <c r="O307" s="395"/>
    </row>
    <row r="308" spans="1:15" ht="21" customHeight="1" hidden="1">
      <c r="A308" s="111"/>
      <c r="B308" s="80"/>
      <c r="C308" s="80"/>
      <c r="D308" s="80"/>
      <c r="E308" s="109" t="s">
        <v>61</v>
      </c>
      <c r="F308" s="109" t="s">
        <v>81</v>
      </c>
      <c r="G308" s="120" t="s">
        <v>3</v>
      </c>
      <c r="H308" s="73" t="s">
        <v>4</v>
      </c>
      <c r="I308" s="190" t="s">
        <v>43</v>
      </c>
      <c r="J308" s="323" t="s">
        <v>38</v>
      </c>
      <c r="K308" s="396" t="s">
        <v>39</v>
      </c>
      <c r="L308" s="396" t="s">
        <v>58</v>
      </c>
      <c r="M308" s="396" t="s">
        <v>59</v>
      </c>
      <c r="N308" s="396" t="s">
        <v>40</v>
      </c>
      <c r="O308" s="397" t="s">
        <v>41</v>
      </c>
    </row>
    <row r="309" spans="1:15" ht="20.25" customHeight="1" hidden="1">
      <c r="A309" s="128"/>
      <c r="B309" s="123" t="s">
        <v>5</v>
      </c>
      <c r="C309" s="122"/>
      <c r="D309" s="123"/>
      <c r="E309" s="124">
        <v>44141.333333333336</v>
      </c>
      <c r="F309" s="124">
        <v>44146.958333333336</v>
      </c>
      <c r="G309" s="332">
        <f>F309+1</f>
        <v>44147.958333333336</v>
      </c>
      <c r="H309" s="126">
        <f>G309+1</f>
        <v>44148.958333333336</v>
      </c>
      <c r="I309" s="125">
        <f>H309+10</f>
        <v>44158.958333333336</v>
      </c>
      <c r="J309" s="398">
        <f>H309+13</f>
        <v>44161.958333333336</v>
      </c>
      <c r="K309" s="295">
        <f>H309+10</f>
        <v>44158.958333333336</v>
      </c>
      <c r="L309" s="295">
        <f>H309+11</f>
        <v>44159.958333333336</v>
      </c>
      <c r="M309" s="295">
        <f>H309+10</f>
        <v>44158.958333333336</v>
      </c>
      <c r="N309" s="295">
        <f>H309+11</f>
        <v>44159.958333333336</v>
      </c>
      <c r="O309" s="126">
        <f>H309+15</f>
        <v>44163.958333333336</v>
      </c>
    </row>
    <row r="310" spans="1:15" ht="21.75" customHeight="1" hidden="1">
      <c r="A310" s="128"/>
      <c r="B310" s="689" t="s">
        <v>5</v>
      </c>
      <c r="C310" s="690"/>
      <c r="D310" s="123"/>
      <c r="E310" s="129"/>
      <c r="F310" s="129"/>
      <c r="G310" s="351"/>
      <c r="H310" s="352"/>
      <c r="I310" s="644"/>
      <c r="J310" s="645"/>
      <c r="K310" s="238"/>
      <c r="L310" s="238"/>
      <c r="M310" s="238"/>
      <c r="N310" s="238"/>
      <c r="O310" s="352"/>
    </row>
    <row r="311" spans="1:15" ht="21.75" customHeight="1" hidden="1">
      <c r="A311" s="128"/>
      <c r="B311" s="123" t="s">
        <v>5</v>
      </c>
      <c r="C311" s="122"/>
      <c r="D311" s="123"/>
      <c r="E311" s="692"/>
      <c r="F311" s="692"/>
      <c r="G311" s="687"/>
      <c r="H311" s="688"/>
      <c r="I311" s="691"/>
      <c r="J311" s="751"/>
      <c r="K311" s="752"/>
      <c r="L311" s="752"/>
      <c r="M311" s="752"/>
      <c r="N311" s="752"/>
      <c r="O311" s="688"/>
    </row>
    <row r="312" spans="1:15" ht="21.75" customHeight="1" hidden="1">
      <c r="A312" s="128"/>
      <c r="B312" s="123" t="s">
        <v>5</v>
      </c>
      <c r="C312" s="122"/>
      <c r="D312" s="123"/>
      <c r="E312" s="196"/>
      <c r="F312" s="196"/>
      <c r="G312" s="332"/>
      <c r="H312" s="126"/>
      <c r="I312" s="125"/>
      <c r="J312" s="398"/>
      <c r="K312" s="295"/>
      <c r="L312" s="295"/>
      <c r="M312" s="295"/>
      <c r="N312" s="295"/>
      <c r="O312" s="126"/>
    </row>
    <row r="313" spans="1:15" s="203" customFormat="1" ht="21.75" customHeight="1" hidden="1">
      <c r="A313" s="128"/>
      <c r="B313" s="123" t="s">
        <v>5</v>
      </c>
      <c r="C313" s="122"/>
      <c r="D313" s="123"/>
      <c r="E313" s="196"/>
      <c r="F313" s="196"/>
      <c r="G313" s="332"/>
      <c r="H313" s="126"/>
      <c r="I313" s="125"/>
      <c r="J313" s="398"/>
      <c r="K313" s="295"/>
      <c r="L313" s="295"/>
      <c r="M313" s="295"/>
      <c r="N313" s="295"/>
      <c r="O313" s="126"/>
    </row>
    <row r="314" spans="1:15" ht="23.25" customHeight="1" hidden="1">
      <c r="A314" s="128"/>
      <c r="B314" s="689" t="s">
        <v>5</v>
      </c>
      <c r="C314" s="690"/>
      <c r="D314" s="123"/>
      <c r="E314" s="643"/>
      <c r="F314" s="643"/>
      <c r="G314" s="351"/>
      <c r="H314" s="352"/>
      <c r="I314" s="644"/>
      <c r="J314" s="645"/>
      <c r="K314" s="749"/>
      <c r="L314" s="749"/>
      <c r="M314" s="749"/>
      <c r="N314" s="749"/>
      <c r="O314" s="352"/>
    </row>
    <row r="315" spans="1:15" ht="24.75" customHeight="1" hidden="1">
      <c r="A315" s="128"/>
      <c r="B315" s="123" t="s">
        <v>5</v>
      </c>
      <c r="C315" s="122"/>
      <c r="D315" s="123"/>
      <c r="E315" s="692"/>
      <c r="F315" s="692"/>
      <c r="G315" s="687"/>
      <c r="H315" s="688"/>
      <c r="I315" s="691"/>
      <c r="J315" s="751"/>
      <c r="K315" s="752"/>
      <c r="L315" s="752"/>
      <c r="M315" s="752"/>
      <c r="N315" s="752"/>
      <c r="O315" s="688"/>
    </row>
    <row r="316" spans="1:15" s="154" customFormat="1" ht="21.75" customHeight="1" hidden="1">
      <c r="A316" s="128"/>
      <c r="B316" s="123" t="s">
        <v>5</v>
      </c>
      <c r="C316" s="122"/>
      <c r="D316" s="123"/>
      <c r="E316" s="643"/>
      <c r="F316" s="643"/>
      <c r="G316" s="351"/>
      <c r="H316" s="352"/>
      <c r="I316" s="644"/>
      <c r="J316" s="645"/>
      <c r="K316" s="749"/>
      <c r="L316" s="749"/>
      <c r="M316" s="749"/>
      <c r="N316" s="749"/>
      <c r="O316" s="352"/>
    </row>
    <row r="317" spans="1:15" ht="21.75" customHeight="1" hidden="1">
      <c r="A317" s="128"/>
      <c r="B317" s="123" t="s">
        <v>5</v>
      </c>
      <c r="C317" s="122"/>
      <c r="D317" s="123"/>
      <c r="E317" s="643"/>
      <c r="F317" s="643"/>
      <c r="G317" s="351"/>
      <c r="H317" s="352"/>
      <c r="I317" s="644"/>
      <c r="J317" s="645"/>
      <c r="K317" s="749"/>
      <c r="L317" s="749"/>
      <c r="M317" s="749"/>
      <c r="N317" s="749"/>
      <c r="O317" s="352"/>
    </row>
    <row r="318" spans="1:15" ht="21.75" customHeight="1" hidden="1">
      <c r="A318" s="108"/>
      <c r="B318" s="695"/>
      <c r="C318" s="696"/>
      <c r="D318" s="80"/>
      <c r="E318" s="399"/>
      <c r="F318" s="160"/>
      <c r="G318" s="312"/>
      <c r="H318" s="312"/>
      <c r="I318" s="312"/>
      <c r="J318" s="312"/>
      <c r="K318" s="312"/>
      <c r="L318" s="312"/>
      <c r="M318" s="312"/>
      <c r="N318" s="312"/>
      <c r="O318" s="312"/>
    </row>
    <row r="319" spans="1:15" ht="21.75" customHeight="1" hidden="1">
      <c r="A319" s="576"/>
      <c r="B319" s="576"/>
      <c r="C319" s="588"/>
      <c r="D319" s="80"/>
      <c r="E319" s="399"/>
      <c r="F319" s="160"/>
      <c r="G319" s="312"/>
      <c r="H319" s="312"/>
      <c r="I319" s="312"/>
      <c r="J319" s="312"/>
      <c r="K319" s="312"/>
      <c r="L319" s="312"/>
      <c r="M319" s="312"/>
      <c r="N319" s="312"/>
      <c r="O319" s="312"/>
    </row>
    <row r="320" spans="1:15" ht="20.25" customHeight="1" hidden="1">
      <c r="A320" s="385" t="s">
        <v>42</v>
      </c>
      <c r="B320" s="386"/>
      <c r="C320" s="570"/>
      <c r="D320" s="387"/>
      <c r="E320" s="387"/>
      <c r="F320" s="604"/>
      <c r="G320" s="371"/>
      <c r="H320" s="371"/>
      <c r="I320" s="279"/>
      <c r="J320" s="101"/>
      <c r="K320" s="105"/>
      <c r="L320" s="101"/>
      <c r="M320" s="101"/>
      <c r="N320" s="101"/>
      <c r="O320" s="101"/>
    </row>
    <row r="321" spans="1:15" ht="27" customHeight="1" hidden="1">
      <c r="A321" s="385" t="s">
        <v>113</v>
      </c>
      <c r="B321" s="386"/>
      <c r="C321" s="570"/>
      <c r="D321" s="387"/>
      <c r="E321" s="387"/>
      <c r="F321" s="604"/>
      <c r="G321" s="159"/>
      <c r="H321" s="159" t="s">
        <v>179</v>
      </c>
      <c r="I321" s="279"/>
      <c r="J321" s="159"/>
      <c r="K321" s="105"/>
      <c r="L321" s="101"/>
      <c r="M321" s="101"/>
      <c r="N321" s="101"/>
      <c r="O321" s="101"/>
    </row>
    <row r="322" spans="1:15" ht="20.25" customHeight="1" hidden="1">
      <c r="A322" s="385"/>
      <c r="B322" s="386"/>
      <c r="C322" s="570"/>
      <c r="D322" s="387"/>
      <c r="E322" s="387"/>
      <c r="F322" s="604"/>
      <c r="G322" s="134"/>
      <c r="H322" s="135"/>
      <c r="I322" s="279"/>
      <c r="J322" s="159"/>
      <c r="K322" s="105"/>
      <c r="L322" s="101"/>
      <c r="M322" s="101"/>
      <c r="N322" s="101"/>
      <c r="O322" s="101"/>
    </row>
    <row r="323" spans="1:15" ht="8.25" customHeight="1" hidden="1">
      <c r="A323" s="385"/>
      <c r="B323" s="386"/>
      <c r="C323" s="570"/>
      <c r="D323" s="387"/>
      <c r="E323" s="387"/>
      <c r="F323" s="604"/>
      <c r="G323" s="371"/>
      <c r="H323" s="371"/>
      <c r="I323" s="279"/>
      <c r="J323" s="159"/>
      <c r="K323" s="105"/>
      <c r="L323" s="101"/>
      <c r="M323" s="101"/>
      <c r="N323" s="101"/>
      <c r="O323" s="101"/>
    </row>
    <row r="324" spans="1:15" ht="11.25" customHeight="1" hidden="1">
      <c r="A324" s="385"/>
      <c r="B324" s="386"/>
      <c r="C324" s="570"/>
      <c r="D324" s="387"/>
      <c r="E324" s="387"/>
      <c r="F324" s="604"/>
      <c r="G324" s="371"/>
      <c r="H324" s="371"/>
      <c r="I324" s="279"/>
      <c r="J324" s="159"/>
      <c r="K324" s="105"/>
      <c r="L324" s="101"/>
      <c r="M324" s="101"/>
      <c r="N324" s="101"/>
      <c r="O324" s="101"/>
    </row>
    <row r="325" spans="1:15" ht="11.25" customHeight="1" hidden="1">
      <c r="A325" s="385"/>
      <c r="B325" s="386"/>
      <c r="C325" s="570"/>
      <c r="D325" s="387"/>
      <c r="E325" s="387"/>
      <c r="F325" s="604"/>
      <c r="G325" s="371"/>
      <c r="H325" s="371"/>
      <c r="I325" s="279"/>
      <c r="J325" s="159"/>
      <c r="K325" s="105"/>
      <c r="L325" s="101"/>
      <c r="M325" s="101"/>
      <c r="N325" s="101"/>
      <c r="O325" s="101"/>
    </row>
    <row r="326" spans="1:15" ht="11.25" customHeight="1" hidden="1">
      <c r="A326" s="385"/>
      <c r="B326" s="386"/>
      <c r="C326" s="570"/>
      <c r="D326" s="387"/>
      <c r="E326" s="387"/>
      <c r="F326" s="604"/>
      <c r="G326" s="371"/>
      <c r="H326" s="371"/>
      <c r="I326" s="279"/>
      <c r="J326" s="159"/>
      <c r="K326" s="105"/>
      <c r="L326" s="101"/>
      <c r="M326" s="101"/>
      <c r="N326" s="101"/>
      <c r="O326" s="101"/>
    </row>
    <row r="327" spans="1:15" ht="11.25" customHeight="1" hidden="1">
      <c r="A327" s="385"/>
      <c r="B327" s="386"/>
      <c r="C327" s="570"/>
      <c r="D327" s="387"/>
      <c r="E327" s="387"/>
      <c r="F327" s="604"/>
      <c r="G327" s="371"/>
      <c r="H327" s="371"/>
      <c r="I327" s="279"/>
      <c r="J327" s="159"/>
      <c r="K327" s="105"/>
      <c r="L327" s="101"/>
      <c r="M327" s="101"/>
      <c r="N327" s="101"/>
      <c r="O327" s="101"/>
    </row>
    <row r="328" spans="1:15" ht="11.25" customHeight="1" hidden="1">
      <c r="A328" s="385"/>
      <c r="B328" s="386"/>
      <c r="C328" s="570"/>
      <c r="D328" s="387"/>
      <c r="E328" s="387"/>
      <c r="F328" s="604"/>
      <c r="G328" s="371"/>
      <c r="H328" s="371"/>
      <c r="I328" s="279"/>
      <c r="J328" s="159"/>
      <c r="K328" s="105"/>
      <c r="L328" s="101"/>
      <c r="M328" s="101"/>
      <c r="N328" s="101"/>
      <c r="O328" s="101"/>
    </row>
    <row r="329" spans="1:15" ht="11.25" customHeight="1" hidden="1">
      <c r="A329" s="385"/>
      <c r="B329" s="386"/>
      <c r="C329" s="570"/>
      <c r="D329" s="387"/>
      <c r="E329" s="387"/>
      <c r="F329" s="604"/>
      <c r="G329" s="371"/>
      <c r="H329" s="371"/>
      <c r="I329" s="279"/>
      <c r="J329" s="159"/>
      <c r="K329" s="105"/>
      <c r="L329" s="101"/>
      <c r="M329" s="101"/>
      <c r="N329" s="101"/>
      <c r="O329" s="101"/>
    </row>
    <row r="330" spans="1:15" ht="11.25" customHeight="1" hidden="1">
      <c r="A330" s="385"/>
      <c r="B330" s="386"/>
      <c r="C330" s="570"/>
      <c r="D330" s="387"/>
      <c r="E330" s="387"/>
      <c r="F330" s="604"/>
      <c r="G330" s="371"/>
      <c r="H330" s="371"/>
      <c r="I330" s="279"/>
      <c r="J330" s="159"/>
      <c r="K330" s="105"/>
      <c r="L330" s="101"/>
      <c r="M330" s="101"/>
      <c r="N330" s="101"/>
      <c r="O330" s="101"/>
    </row>
    <row r="331" spans="1:15" ht="11.25" customHeight="1" hidden="1">
      <c r="A331" s="385"/>
      <c r="B331" s="386"/>
      <c r="C331" s="570"/>
      <c r="D331" s="387"/>
      <c r="E331" s="387"/>
      <c r="F331" s="604"/>
      <c r="G331" s="371"/>
      <c r="H331" s="371"/>
      <c r="I331" s="279"/>
      <c r="J331" s="159"/>
      <c r="K331" s="105"/>
      <c r="L331" s="101"/>
      <c r="M331" s="101"/>
      <c r="N331" s="101"/>
      <c r="O331" s="101"/>
    </row>
    <row r="332" spans="1:15" ht="11.25" customHeight="1" hidden="1">
      <c r="A332" s="385"/>
      <c r="B332" s="386"/>
      <c r="C332" s="570"/>
      <c r="D332" s="387"/>
      <c r="E332" s="387"/>
      <c r="F332" s="604"/>
      <c r="G332" s="371"/>
      <c r="H332" s="371"/>
      <c r="I332" s="279"/>
      <c r="J332" s="159"/>
      <c r="K332" s="105"/>
      <c r="L332" s="101"/>
      <c r="M332" s="101"/>
      <c r="N332" s="101"/>
      <c r="O332" s="101"/>
    </row>
    <row r="333" spans="1:15" ht="11.25" customHeight="1" hidden="1">
      <c r="A333" s="385"/>
      <c r="B333" s="386"/>
      <c r="C333" s="570"/>
      <c r="D333" s="387"/>
      <c r="E333" s="387"/>
      <c r="F333" s="604"/>
      <c r="G333" s="371"/>
      <c r="H333" s="371"/>
      <c r="I333" s="279"/>
      <c r="J333" s="159"/>
      <c r="K333" s="105"/>
      <c r="L333" s="101"/>
      <c r="M333" s="101"/>
      <c r="N333" s="101"/>
      <c r="O333" s="101"/>
    </row>
    <row r="334" spans="1:15" ht="11.25" customHeight="1" hidden="1">
      <c r="A334" s="385"/>
      <c r="B334" s="386"/>
      <c r="C334" s="570"/>
      <c r="D334" s="387"/>
      <c r="E334" s="387"/>
      <c r="F334" s="604"/>
      <c r="G334" s="371"/>
      <c r="H334" s="371"/>
      <c r="I334" s="279"/>
      <c r="J334" s="159"/>
      <c r="K334" s="105"/>
      <c r="L334" s="101"/>
      <c r="M334" s="101"/>
      <c r="N334" s="101"/>
      <c r="O334" s="101"/>
    </row>
    <row r="335" spans="1:15" ht="11.25" customHeight="1" hidden="1">
      <c r="A335" s="385"/>
      <c r="B335" s="386"/>
      <c r="C335" s="570"/>
      <c r="D335" s="387"/>
      <c r="E335" s="387"/>
      <c r="F335" s="604"/>
      <c r="G335" s="371"/>
      <c r="H335" s="371"/>
      <c r="I335" s="279"/>
      <c r="J335" s="159"/>
      <c r="K335" s="105"/>
      <c r="L335" s="101"/>
      <c r="M335" s="101"/>
      <c r="N335" s="101"/>
      <c r="O335" s="101"/>
    </row>
    <row r="336" spans="1:15" ht="11.25" customHeight="1" hidden="1">
      <c r="A336" s="385"/>
      <c r="B336" s="386"/>
      <c r="C336" s="570"/>
      <c r="D336" s="387"/>
      <c r="E336" s="387"/>
      <c r="F336" s="604"/>
      <c r="G336" s="371"/>
      <c r="H336" s="371"/>
      <c r="I336" s="279"/>
      <c r="J336" s="159"/>
      <c r="K336" s="105"/>
      <c r="L336" s="101"/>
      <c r="M336" s="101"/>
      <c r="N336" s="101"/>
      <c r="O336" s="101"/>
    </row>
    <row r="337" spans="1:15" ht="11.25" customHeight="1" hidden="1">
      <c r="A337" s="385"/>
      <c r="B337" s="386"/>
      <c r="C337" s="570"/>
      <c r="D337" s="387"/>
      <c r="E337" s="387"/>
      <c r="F337" s="604"/>
      <c r="G337" s="371"/>
      <c r="H337" s="371"/>
      <c r="I337" s="279"/>
      <c r="J337" s="159"/>
      <c r="K337" s="105"/>
      <c r="L337" s="101"/>
      <c r="M337" s="101"/>
      <c r="N337" s="101"/>
      <c r="O337" s="101"/>
    </row>
    <row r="338" spans="1:15" ht="11.25" customHeight="1" hidden="1">
      <c r="A338" s="385"/>
      <c r="B338" s="386"/>
      <c r="C338" s="570"/>
      <c r="D338" s="387"/>
      <c r="E338" s="387"/>
      <c r="F338" s="604"/>
      <c r="G338" s="371"/>
      <c r="H338" s="371"/>
      <c r="I338" s="279"/>
      <c r="J338" s="159"/>
      <c r="K338" s="105"/>
      <c r="L338" s="101"/>
      <c r="M338" s="101"/>
      <c r="N338" s="101"/>
      <c r="O338" s="101"/>
    </row>
    <row r="339" spans="1:15" ht="11.25" customHeight="1" hidden="1">
      <c r="A339" s="385"/>
      <c r="B339" s="386"/>
      <c r="C339" s="570"/>
      <c r="D339" s="387"/>
      <c r="E339" s="387"/>
      <c r="F339" s="604"/>
      <c r="G339" s="371"/>
      <c r="H339" s="371"/>
      <c r="I339" s="279"/>
      <c r="J339" s="159"/>
      <c r="K339" s="105"/>
      <c r="L339" s="101"/>
      <c r="M339" s="101"/>
      <c r="N339" s="101"/>
      <c r="O339" s="101"/>
    </row>
    <row r="340" spans="1:15" ht="11.25" customHeight="1" hidden="1">
      <c r="A340" s="385"/>
      <c r="B340" s="386"/>
      <c r="C340" s="570"/>
      <c r="D340" s="387"/>
      <c r="E340" s="387"/>
      <c r="F340" s="604"/>
      <c r="G340" s="371"/>
      <c r="H340" s="371"/>
      <c r="I340" s="279"/>
      <c r="J340" s="159"/>
      <c r="K340" s="105"/>
      <c r="L340" s="101"/>
      <c r="M340" s="101"/>
      <c r="N340" s="101"/>
      <c r="O340" s="101"/>
    </row>
    <row r="341" spans="1:15" ht="11.25" customHeight="1" hidden="1">
      <c r="A341" s="385"/>
      <c r="B341" s="386"/>
      <c r="C341" s="570"/>
      <c r="D341" s="387"/>
      <c r="E341" s="387"/>
      <c r="F341" s="604"/>
      <c r="G341" s="371"/>
      <c r="H341" s="371"/>
      <c r="I341" s="279"/>
      <c r="J341" s="159"/>
      <c r="K341" s="105"/>
      <c r="L341" s="101"/>
      <c r="M341" s="101"/>
      <c r="N341" s="101"/>
      <c r="O341" s="101"/>
    </row>
    <row r="342" spans="1:15" ht="11.25" customHeight="1" hidden="1">
      <c r="A342" s="385"/>
      <c r="B342" s="386"/>
      <c r="C342" s="570"/>
      <c r="D342" s="387"/>
      <c r="E342" s="387"/>
      <c r="F342" s="604"/>
      <c r="G342" s="371"/>
      <c r="H342" s="371"/>
      <c r="I342" s="279"/>
      <c r="J342" s="159"/>
      <c r="K342" s="105"/>
      <c r="L342" s="101"/>
      <c r="M342" s="101"/>
      <c r="N342" s="101"/>
      <c r="O342" s="101"/>
    </row>
    <row r="343" spans="1:15" ht="11.25" customHeight="1" hidden="1">
      <c r="A343" s="385"/>
      <c r="B343" s="386"/>
      <c r="C343" s="570"/>
      <c r="D343" s="387"/>
      <c r="E343" s="387"/>
      <c r="F343" s="604"/>
      <c r="G343" s="371"/>
      <c r="H343" s="371"/>
      <c r="I343" s="279"/>
      <c r="J343" s="159"/>
      <c r="K343" s="105"/>
      <c r="L343" s="101"/>
      <c r="M343" s="101"/>
      <c r="N343" s="101"/>
      <c r="O343" s="101"/>
    </row>
    <row r="344" spans="1:15" ht="11.25" customHeight="1" hidden="1">
      <c r="A344" s="385"/>
      <c r="B344" s="386"/>
      <c r="C344" s="570"/>
      <c r="D344" s="387"/>
      <c r="E344" s="387"/>
      <c r="F344" s="604"/>
      <c r="G344" s="371"/>
      <c r="H344" s="371"/>
      <c r="I344" s="279"/>
      <c r="J344" s="159"/>
      <c r="K344" s="105"/>
      <c r="L344" s="101"/>
      <c r="M344" s="101"/>
      <c r="N344" s="101"/>
      <c r="O344" s="101"/>
    </row>
    <row r="345" spans="1:15" ht="11.25" customHeight="1" hidden="1">
      <c r="A345" s="385"/>
      <c r="B345" s="386"/>
      <c r="C345" s="570"/>
      <c r="D345" s="387"/>
      <c r="E345" s="387"/>
      <c r="F345" s="604"/>
      <c r="G345" s="371"/>
      <c r="H345" s="371"/>
      <c r="I345" s="279"/>
      <c r="J345" s="159"/>
      <c r="K345" s="105"/>
      <c r="L345" s="101"/>
      <c r="M345" s="101"/>
      <c r="N345" s="101"/>
      <c r="O345" s="101"/>
    </row>
    <row r="346" spans="1:15" ht="11.25" customHeight="1" hidden="1">
      <c r="A346" s="385"/>
      <c r="B346" s="386"/>
      <c r="C346" s="570"/>
      <c r="D346" s="387"/>
      <c r="E346" s="387"/>
      <c r="F346" s="604"/>
      <c r="G346" s="371"/>
      <c r="H346" s="371"/>
      <c r="I346" s="279"/>
      <c r="J346" s="159"/>
      <c r="K346" s="105"/>
      <c r="L346" s="101"/>
      <c r="M346" s="101"/>
      <c r="N346" s="101"/>
      <c r="O346" s="101"/>
    </row>
    <row r="347" spans="1:15" ht="11.25" customHeight="1" hidden="1">
      <c r="A347" s="385"/>
      <c r="B347" s="386"/>
      <c r="C347" s="570"/>
      <c r="D347" s="387"/>
      <c r="E347" s="387"/>
      <c r="F347" s="604"/>
      <c r="G347" s="371"/>
      <c r="H347" s="371"/>
      <c r="I347" s="279"/>
      <c r="J347" s="159"/>
      <c r="K347" s="105"/>
      <c r="L347" s="101"/>
      <c r="M347" s="101"/>
      <c r="N347" s="101"/>
      <c r="O347" s="101"/>
    </row>
    <row r="348" spans="1:15" ht="11.25" customHeight="1" hidden="1">
      <c r="A348" s="385"/>
      <c r="B348" s="386"/>
      <c r="C348" s="570"/>
      <c r="D348" s="387"/>
      <c r="E348" s="387"/>
      <c r="F348" s="604"/>
      <c r="G348" s="371"/>
      <c r="H348" s="371"/>
      <c r="I348" s="279"/>
      <c r="J348" s="159"/>
      <c r="K348" s="105"/>
      <c r="L348" s="101"/>
      <c r="M348" s="101"/>
      <c r="N348" s="101"/>
      <c r="O348" s="101"/>
    </row>
    <row r="349" spans="1:15" ht="11.25" customHeight="1" hidden="1">
      <c r="A349" s="385"/>
      <c r="B349" s="386"/>
      <c r="C349" s="570"/>
      <c r="D349" s="387"/>
      <c r="E349" s="387"/>
      <c r="F349" s="604"/>
      <c r="G349" s="371"/>
      <c r="H349" s="371"/>
      <c r="I349" s="279"/>
      <c r="J349" s="159"/>
      <c r="K349" s="105"/>
      <c r="L349" s="101"/>
      <c r="M349" s="101"/>
      <c r="N349" s="101"/>
      <c r="O349" s="101"/>
    </row>
    <row r="350" spans="1:15" ht="11.25" customHeight="1" hidden="1">
      <c r="A350" s="385"/>
      <c r="B350" s="386"/>
      <c r="C350" s="570"/>
      <c r="D350" s="387"/>
      <c r="E350" s="387"/>
      <c r="F350" s="604"/>
      <c r="G350" s="371"/>
      <c r="H350" s="371"/>
      <c r="I350" s="279"/>
      <c r="J350" s="159"/>
      <c r="K350" s="105"/>
      <c r="L350" s="101"/>
      <c r="M350" s="101"/>
      <c r="N350" s="101"/>
      <c r="O350" s="101"/>
    </row>
    <row r="351" spans="1:15" ht="11.25" customHeight="1" hidden="1">
      <c r="A351" s="385"/>
      <c r="B351" s="386"/>
      <c r="C351" s="570"/>
      <c r="D351" s="387"/>
      <c r="E351" s="387"/>
      <c r="F351" s="604"/>
      <c r="G351" s="371"/>
      <c r="H351" s="371"/>
      <c r="I351" s="279"/>
      <c r="J351" s="159"/>
      <c r="K351" s="105"/>
      <c r="L351" s="101"/>
      <c r="M351" s="101"/>
      <c r="N351" s="101"/>
      <c r="O351" s="101"/>
    </row>
    <row r="352" spans="1:15" ht="11.25" customHeight="1" hidden="1">
      <c r="A352" s="385"/>
      <c r="B352" s="386"/>
      <c r="C352" s="570"/>
      <c r="D352" s="387"/>
      <c r="E352" s="387"/>
      <c r="F352" s="604"/>
      <c r="G352" s="371"/>
      <c r="H352" s="371"/>
      <c r="I352" s="279"/>
      <c r="J352" s="159"/>
      <c r="K352" s="105"/>
      <c r="L352" s="101"/>
      <c r="M352" s="101"/>
      <c r="N352" s="101"/>
      <c r="O352" s="101"/>
    </row>
    <row r="353" spans="1:15" ht="11.25" customHeight="1" hidden="1">
      <c r="A353" s="385"/>
      <c r="B353" s="386"/>
      <c r="C353" s="570"/>
      <c r="D353" s="387"/>
      <c r="E353" s="387"/>
      <c r="F353" s="604"/>
      <c r="G353" s="371"/>
      <c r="H353" s="371"/>
      <c r="I353" s="279"/>
      <c r="J353" s="159"/>
      <c r="K353" s="105"/>
      <c r="L353" s="101"/>
      <c r="M353" s="101"/>
      <c r="N353" s="101"/>
      <c r="O353" s="101"/>
    </row>
    <row r="354" spans="1:15" ht="11.25" customHeight="1" hidden="1">
      <c r="A354" s="385"/>
      <c r="B354" s="386"/>
      <c r="C354" s="570"/>
      <c r="D354" s="387"/>
      <c r="E354" s="387"/>
      <c r="F354" s="604"/>
      <c r="G354" s="371"/>
      <c r="H354" s="371"/>
      <c r="I354" s="279"/>
      <c r="J354" s="159"/>
      <c r="K354" s="105"/>
      <c r="L354" s="101"/>
      <c r="M354" s="101"/>
      <c r="N354" s="101"/>
      <c r="O354" s="101"/>
    </row>
    <row r="355" spans="1:15" ht="11.25" customHeight="1" hidden="1">
      <c r="A355" s="385"/>
      <c r="B355" s="386"/>
      <c r="C355" s="570"/>
      <c r="D355" s="387"/>
      <c r="E355" s="387"/>
      <c r="F355" s="604"/>
      <c r="G355" s="371"/>
      <c r="H355" s="371"/>
      <c r="I355" s="279"/>
      <c r="J355" s="159"/>
      <c r="K355" s="105"/>
      <c r="L355" s="101"/>
      <c r="M355" s="101"/>
      <c r="N355" s="101"/>
      <c r="O355" s="101"/>
    </row>
    <row r="356" spans="1:15" ht="11.25" customHeight="1" hidden="1">
      <c r="A356" s="385"/>
      <c r="B356" s="386"/>
      <c r="C356" s="570"/>
      <c r="D356" s="387"/>
      <c r="E356" s="387"/>
      <c r="F356" s="604"/>
      <c r="G356" s="371"/>
      <c r="H356" s="371"/>
      <c r="I356" s="279"/>
      <c r="J356" s="159"/>
      <c r="K356" s="105"/>
      <c r="L356" s="101"/>
      <c r="M356" s="101"/>
      <c r="N356" s="101"/>
      <c r="O356" s="101"/>
    </row>
    <row r="357" spans="1:15" ht="11.25" customHeight="1" hidden="1">
      <c r="A357" s="385"/>
      <c r="B357" s="386"/>
      <c r="C357" s="570"/>
      <c r="D357" s="387"/>
      <c r="E357" s="387"/>
      <c r="F357" s="604"/>
      <c r="G357" s="371"/>
      <c r="H357" s="371"/>
      <c r="I357" s="279"/>
      <c r="J357" s="159"/>
      <c r="K357" s="105"/>
      <c r="L357" s="101"/>
      <c r="M357" s="101"/>
      <c r="N357" s="101"/>
      <c r="O357" s="101"/>
    </row>
    <row r="358" spans="1:15" ht="11.25" customHeight="1" hidden="1">
      <c r="A358" s="385"/>
      <c r="B358" s="386"/>
      <c r="C358" s="570"/>
      <c r="D358" s="387"/>
      <c r="E358" s="387"/>
      <c r="F358" s="604"/>
      <c r="G358" s="371"/>
      <c r="H358" s="371"/>
      <c r="I358" s="279"/>
      <c r="J358" s="159"/>
      <c r="K358" s="105"/>
      <c r="L358" s="101"/>
      <c r="M358" s="101"/>
      <c r="N358" s="101"/>
      <c r="O358" s="101"/>
    </row>
    <row r="359" spans="1:15" ht="11.25" customHeight="1" hidden="1">
      <c r="A359" s="385"/>
      <c r="B359" s="386"/>
      <c r="C359" s="570"/>
      <c r="D359" s="387"/>
      <c r="E359" s="387"/>
      <c r="F359" s="604"/>
      <c r="G359" s="371"/>
      <c r="H359" s="371"/>
      <c r="I359" s="279"/>
      <c r="J359" s="159"/>
      <c r="K359" s="105"/>
      <c r="L359" s="101"/>
      <c r="M359" s="101"/>
      <c r="N359" s="101"/>
      <c r="O359" s="101"/>
    </row>
    <row r="360" spans="1:15" ht="11.25" customHeight="1" hidden="1">
      <c r="A360" s="385"/>
      <c r="B360" s="386"/>
      <c r="C360" s="570"/>
      <c r="D360" s="387"/>
      <c r="E360" s="387"/>
      <c r="F360" s="604"/>
      <c r="G360" s="371"/>
      <c r="H360" s="371"/>
      <c r="I360" s="279"/>
      <c r="J360" s="159"/>
      <c r="K360" s="105"/>
      <c r="L360" s="101"/>
      <c r="M360" s="101"/>
      <c r="N360" s="101"/>
      <c r="O360" s="101"/>
    </row>
    <row r="361" spans="1:15" ht="11.25" customHeight="1" hidden="1">
      <c r="A361" s="385"/>
      <c r="B361" s="386"/>
      <c r="C361" s="570"/>
      <c r="D361" s="387"/>
      <c r="E361" s="387"/>
      <c r="F361" s="604"/>
      <c r="G361" s="371"/>
      <c r="H361" s="371"/>
      <c r="I361" s="279"/>
      <c r="J361" s="159"/>
      <c r="K361" s="105"/>
      <c r="L361" s="101"/>
      <c r="M361" s="101"/>
      <c r="N361" s="101"/>
      <c r="O361" s="101"/>
    </row>
    <row r="362" spans="1:15" ht="11.25" customHeight="1" hidden="1">
      <c r="A362" s="385"/>
      <c r="B362" s="386"/>
      <c r="C362" s="570"/>
      <c r="D362" s="387"/>
      <c r="E362" s="387"/>
      <c r="F362" s="604"/>
      <c r="G362" s="371"/>
      <c r="H362" s="371"/>
      <c r="I362" s="279"/>
      <c r="J362" s="159"/>
      <c r="K362" s="105"/>
      <c r="L362" s="101"/>
      <c r="M362" s="101"/>
      <c r="N362" s="101"/>
      <c r="O362" s="101"/>
    </row>
    <row r="363" spans="1:15" ht="15.75" customHeight="1" hidden="1">
      <c r="A363" s="385"/>
      <c r="B363" s="386"/>
      <c r="C363" s="570"/>
      <c r="D363" s="387"/>
      <c r="E363" s="387"/>
      <c r="F363" s="604"/>
      <c r="G363" s="371"/>
      <c r="H363" s="371"/>
      <c r="I363" s="279"/>
      <c r="J363" s="159"/>
      <c r="K363" s="105"/>
      <c r="L363" s="101"/>
      <c r="M363" s="101"/>
      <c r="N363" s="101"/>
      <c r="O363" s="101"/>
    </row>
    <row r="364" spans="1:15" ht="1.5" customHeight="1" hidden="1">
      <c r="A364" s="385"/>
      <c r="B364" s="386"/>
      <c r="C364" s="570"/>
      <c r="D364" s="387"/>
      <c r="E364" s="387"/>
      <c r="F364" s="604"/>
      <c r="G364" s="371"/>
      <c r="H364" s="371"/>
      <c r="I364" s="279"/>
      <c r="J364" s="159"/>
      <c r="K364" s="105"/>
      <c r="L364" s="101"/>
      <c r="M364" s="101"/>
      <c r="N364" s="101"/>
      <c r="O364" s="101"/>
    </row>
    <row r="365" spans="1:15" ht="6.75" customHeight="1" hidden="1">
      <c r="A365" s="385"/>
      <c r="B365" s="386"/>
      <c r="C365" s="570"/>
      <c r="D365" s="387"/>
      <c r="E365" s="387"/>
      <c r="F365" s="604"/>
      <c r="G365" s="371"/>
      <c r="H365" s="371"/>
      <c r="I365" s="279"/>
      <c r="J365" s="159"/>
      <c r="K365" s="105"/>
      <c r="L365" s="101"/>
      <c r="M365" s="101"/>
      <c r="N365" s="101"/>
      <c r="O365" s="101"/>
    </row>
    <row r="366" spans="1:15" ht="27.75" customHeight="1" hidden="1">
      <c r="A366" s="385"/>
      <c r="B366" s="386"/>
      <c r="C366" s="570"/>
      <c r="D366" s="387"/>
      <c r="E366" s="387"/>
      <c r="F366" s="604"/>
      <c r="G366" s="371"/>
      <c r="H366" s="371"/>
      <c r="I366" s="279"/>
      <c r="J366" s="159"/>
      <c r="K366" s="105"/>
      <c r="L366" s="101"/>
      <c r="M366" s="101"/>
      <c r="N366" s="101"/>
      <c r="O366" s="101"/>
    </row>
    <row r="367" spans="1:15" ht="27.75" customHeight="1" hidden="1" thickBot="1">
      <c r="A367" s="130"/>
      <c r="B367" s="369"/>
      <c r="C367" s="370"/>
      <c r="D367" s="317"/>
      <c r="E367" s="317"/>
      <c r="F367" s="400"/>
      <c r="G367" s="371"/>
      <c r="H367" s="371"/>
      <c r="I367" s="279"/>
      <c r="J367" s="159"/>
      <c r="K367" s="105"/>
      <c r="L367" s="101"/>
      <c r="M367" s="101"/>
      <c r="N367" s="101"/>
      <c r="O367" s="101"/>
    </row>
    <row r="368" spans="1:15" ht="29.25" customHeight="1" thickTop="1">
      <c r="A368" s="86" t="s">
        <v>404</v>
      </c>
      <c r="B368" s="87"/>
      <c r="C368" s="88"/>
      <c r="D368" s="90"/>
      <c r="E368" s="401"/>
      <c r="F368" s="180"/>
      <c r="G368" s="389"/>
      <c r="H368" s="180"/>
      <c r="I368" s="438" t="s">
        <v>339</v>
      </c>
      <c r="J368" s="953"/>
      <c r="K368" s="105"/>
      <c r="L368" s="101"/>
      <c r="M368" s="101"/>
      <c r="N368" s="101"/>
      <c r="O368" s="101"/>
    </row>
    <row r="369" spans="1:15" ht="29.25" customHeight="1">
      <c r="A369" s="544"/>
      <c r="B369" s="542"/>
      <c r="C369" s="545"/>
      <c r="D369" s="537"/>
      <c r="E369" s="546"/>
      <c r="F369" s="540"/>
      <c r="G369" s="547"/>
      <c r="H369" s="540"/>
      <c r="I369" s="548"/>
      <c r="J369" s="953"/>
      <c r="K369" s="105"/>
      <c r="L369" s="101"/>
      <c r="M369" s="101"/>
      <c r="N369" s="101"/>
      <c r="O369" s="101"/>
    </row>
    <row r="370" spans="1:15" ht="29.25" customHeight="1" thickBot="1">
      <c r="A370" s="92" t="s">
        <v>297</v>
      </c>
      <c r="B370" s="93"/>
      <c r="C370" s="94"/>
      <c r="D370" s="95"/>
      <c r="E370" s="96"/>
      <c r="F370" s="97"/>
      <c r="G370" s="403"/>
      <c r="H370" s="390"/>
      <c r="I370" s="516" t="s">
        <v>207</v>
      </c>
      <c r="J370" s="953"/>
      <c r="K370" s="105"/>
      <c r="L370" s="101"/>
      <c r="M370" s="101"/>
      <c r="N370" s="101"/>
      <c r="O370" s="101"/>
    </row>
    <row r="371" spans="1:15" ht="9" customHeight="1" thickTop="1">
      <c r="A371" s="101"/>
      <c r="B371" s="101"/>
      <c r="C371" s="101"/>
      <c r="D371" s="101"/>
      <c r="E371" s="101"/>
      <c r="F371" s="31"/>
      <c r="G371" s="282"/>
      <c r="H371" s="101"/>
      <c r="I371" s="101"/>
      <c r="J371" s="159"/>
      <c r="K371" s="105"/>
      <c r="L371" s="101"/>
      <c r="M371" s="101"/>
      <c r="N371" s="101"/>
      <c r="O371" s="101"/>
    </row>
    <row r="372" spans="1:15" ht="24" customHeight="1">
      <c r="A372" s="107" t="s">
        <v>1</v>
      </c>
      <c r="B372" s="108"/>
      <c r="C372" s="108"/>
      <c r="D372" s="108"/>
      <c r="E372" s="109" t="s">
        <v>15</v>
      </c>
      <c r="F372" s="110" t="s">
        <v>14</v>
      </c>
      <c r="G372" s="1055" t="s">
        <v>2</v>
      </c>
      <c r="H372" s="1056"/>
      <c r="I372" s="109" t="s">
        <v>3</v>
      </c>
      <c r="J372" s="159"/>
      <c r="K372" s="105"/>
      <c r="L372" s="101"/>
      <c r="M372" s="101"/>
      <c r="N372" s="101"/>
      <c r="O372" s="101"/>
    </row>
    <row r="373" spans="1:15" ht="18.75" customHeight="1">
      <c r="A373" s="111"/>
      <c r="B373" s="80"/>
      <c r="C373" s="80"/>
      <c r="D373" s="80"/>
      <c r="E373" s="112"/>
      <c r="F373" s="113"/>
      <c r="G373" s="114"/>
      <c r="H373" s="115"/>
      <c r="I373" s="166"/>
      <c r="J373" s="159"/>
      <c r="K373" s="105"/>
      <c r="L373" s="101"/>
      <c r="M373" s="101"/>
      <c r="N373" s="101"/>
      <c r="O373" s="101"/>
    </row>
    <row r="374" spans="1:15" ht="25.5" customHeight="1">
      <c r="A374" s="111"/>
      <c r="B374" s="80"/>
      <c r="C374" s="80"/>
      <c r="D374" s="80"/>
      <c r="E374" s="109" t="s">
        <v>304</v>
      </c>
      <c r="F374" s="109" t="s">
        <v>305</v>
      </c>
      <c r="G374" s="120" t="s">
        <v>3</v>
      </c>
      <c r="H374" s="73" t="s">
        <v>4</v>
      </c>
      <c r="I374" s="109" t="s">
        <v>55</v>
      </c>
      <c r="J374" s="159"/>
      <c r="K374" s="105"/>
      <c r="L374" s="101"/>
      <c r="M374" s="101"/>
      <c r="N374" s="101"/>
      <c r="O374" s="101"/>
    </row>
    <row r="375" spans="1:15" ht="21.75" customHeight="1">
      <c r="A375" s="128" t="s">
        <v>457</v>
      </c>
      <c r="B375" s="123" t="s">
        <v>5</v>
      </c>
      <c r="C375" s="122" t="s">
        <v>467</v>
      </c>
      <c r="D375" s="123"/>
      <c r="E375" s="812">
        <v>45395.333333333336</v>
      </c>
      <c r="F375" s="812">
        <v>45399.958333333336</v>
      </c>
      <c r="G375" s="803">
        <f aca="true" t="shared" si="73" ref="G375:H383">F375+1</f>
        <v>45400.958333333336</v>
      </c>
      <c r="H375" s="804">
        <f t="shared" si="73"/>
        <v>45401.958333333336</v>
      </c>
      <c r="I375" s="640">
        <f>H375+10</f>
        <v>45411.958333333336</v>
      </c>
      <c r="J375" s="826"/>
      <c r="K375" s="105"/>
      <c r="L375" s="101"/>
      <c r="M375" s="101"/>
      <c r="N375" s="101"/>
      <c r="O375" s="101"/>
    </row>
    <row r="376" spans="1:15" ht="21.75" customHeight="1">
      <c r="A376" s="920" t="s">
        <v>421</v>
      </c>
      <c r="B376" s="123" t="s">
        <v>5</v>
      </c>
      <c r="C376" s="922" t="s">
        <v>471</v>
      </c>
      <c r="D376" s="123"/>
      <c r="E376" s="1067">
        <f aca="true" t="shared" si="74" ref="E376:F383">E375+7</f>
        <v>45402.333333333336</v>
      </c>
      <c r="F376" s="1068">
        <f t="shared" si="74"/>
        <v>45406.958333333336</v>
      </c>
      <c r="G376" s="1012">
        <f t="shared" si="73"/>
        <v>45407.958333333336</v>
      </c>
      <c r="H376" s="1013">
        <f t="shared" si="73"/>
        <v>45408.958333333336</v>
      </c>
      <c r="I376" s="1014">
        <f aca="true" t="shared" si="75" ref="I376:I383">H376+10</f>
        <v>45418.958333333336</v>
      </c>
      <c r="J376" s="159"/>
      <c r="K376" s="105"/>
      <c r="L376" s="101"/>
      <c r="M376" s="80"/>
      <c r="N376" s="80"/>
      <c r="O376" s="80"/>
    </row>
    <row r="377" spans="1:15" ht="21.75" customHeight="1">
      <c r="A377" s="920" t="s">
        <v>532</v>
      </c>
      <c r="B377" s="921" t="s">
        <v>5</v>
      </c>
      <c r="C377" s="922" t="s">
        <v>472</v>
      </c>
      <c r="D377" s="123"/>
      <c r="E377" s="1069">
        <f t="shared" si="74"/>
        <v>45409.333333333336</v>
      </c>
      <c r="F377" s="1015">
        <f t="shared" si="74"/>
        <v>45413.958333333336</v>
      </c>
      <c r="G377" s="1051">
        <f t="shared" si="73"/>
        <v>45414.958333333336</v>
      </c>
      <c r="H377" s="1052">
        <f t="shared" si="73"/>
        <v>45415.958333333336</v>
      </c>
      <c r="I377" s="1014">
        <f t="shared" si="75"/>
        <v>45425.958333333336</v>
      </c>
      <c r="J377" s="826"/>
      <c r="K377" s="105"/>
      <c r="L377" s="101"/>
      <c r="M377" s="101"/>
      <c r="N377" s="101"/>
      <c r="O377" s="101"/>
    </row>
    <row r="378" spans="1:15" ht="23.25" customHeight="1">
      <c r="A378" s="920" t="s">
        <v>508</v>
      </c>
      <c r="B378" s="123" t="s">
        <v>5</v>
      </c>
      <c r="C378" s="922" t="s">
        <v>473</v>
      </c>
      <c r="D378" s="123"/>
      <c r="E378" s="1067">
        <f>E377+7</f>
        <v>45416.333333333336</v>
      </c>
      <c r="F378" s="1068">
        <f>F377+7</f>
        <v>45420.958333333336</v>
      </c>
      <c r="G378" s="1012">
        <f t="shared" si="73"/>
        <v>45421.958333333336</v>
      </c>
      <c r="H378" s="1013">
        <f t="shared" si="73"/>
        <v>45422.958333333336</v>
      </c>
      <c r="I378" s="1014">
        <f t="shared" si="75"/>
        <v>45432.958333333336</v>
      </c>
      <c r="J378" s="106"/>
      <c r="K378" s="101"/>
      <c r="L378" s="101"/>
      <c r="M378" s="101"/>
      <c r="N378" s="101"/>
      <c r="O378" s="101"/>
    </row>
    <row r="379" spans="1:15" s="203" customFormat="1" ht="21.75" customHeight="1">
      <c r="A379" s="920" t="s">
        <v>306</v>
      </c>
      <c r="B379" s="123" t="s">
        <v>5</v>
      </c>
      <c r="C379" s="122"/>
      <c r="D379" s="123"/>
      <c r="E379" s="1067">
        <f t="shared" si="74"/>
        <v>45423.333333333336</v>
      </c>
      <c r="F379" s="1067">
        <f t="shared" si="74"/>
        <v>45427.958333333336</v>
      </c>
      <c r="G379" s="1012">
        <f t="shared" si="73"/>
        <v>45428.958333333336</v>
      </c>
      <c r="H379" s="1013">
        <f t="shared" si="73"/>
        <v>45429.958333333336</v>
      </c>
      <c r="I379" s="1014">
        <f t="shared" si="75"/>
        <v>45439.958333333336</v>
      </c>
      <c r="J379" s="211"/>
      <c r="K379" s="211"/>
      <c r="L379" s="211"/>
      <c r="M379" s="211"/>
      <c r="N379" s="211"/>
      <c r="O379" s="211"/>
    </row>
    <row r="380" spans="1:15" ht="23.25" customHeight="1">
      <c r="A380" s="128" t="s">
        <v>265</v>
      </c>
      <c r="B380" s="123" t="s">
        <v>5</v>
      </c>
      <c r="C380" s="122" t="s">
        <v>474</v>
      </c>
      <c r="D380" s="123"/>
      <c r="E380" s="643">
        <f t="shared" si="74"/>
        <v>45430.333333333336</v>
      </c>
      <c r="F380" s="812">
        <f t="shared" si="74"/>
        <v>45434.958333333336</v>
      </c>
      <c r="G380" s="803">
        <f t="shared" si="73"/>
        <v>45435.958333333336</v>
      </c>
      <c r="H380" s="804">
        <f t="shared" si="73"/>
        <v>45436.958333333336</v>
      </c>
      <c r="I380" s="640">
        <f t="shared" si="75"/>
        <v>45446.958333333336</v>
      </c>
      <c r="J380" s="106"/>
      <c r="K380" s="80"/>
      <c r="L380" s="80"/>
      <c r="M380" s="80"/>
      <c r="N380" s="80"/>
      <c r="O380" s="80"/>
    </row>
    <row r="381" spans="1:15" ht="24" customHeight="1">
      <c r="A381" s="357" t="s">
        <v>446</v>
      </c>
      <c r="B381" s="123" t="s">
        <v>5</v>
      </c>
      <c r="C381" s="122" t="s">
        <v>475</v>
      </c>
      <c r="D381" s="123"/>
      <c r="E381" s="753">
        <f t="shared" si="74"/>
        <v>45437.333333333336</v>
      </c>
      <c r="F381" s="692">
        <f t="shared" si="74"/>
        <v>45441.958333333336</v>
      </c>
      <c r="G381" s="404">
        <f t="shared" si="73"/>
        <v>45442.958333333336</v>
      </c>
      <c r="H381" s="405">
        <f t="shared" si="73"/>
        <v>45443.958333333336</v>
      </c>
      <c r="I381" s="640">
        <f t="shared" si="75"/>
        <v>45453.958333333336</v>
      </c>
      <c r="J381" s="106"/>
      <c r="K381" s="80"/>
      <c r="L381" s="80"/>
      <c r="M381" s="101"/>
      <c r="N381" s="101"/>
      <c r="O381" s="101"/>
    </row>
    <row r="382" spans="1:15" s="154" customFormat="1" ht="24.75" customHeight="1">
      <c r="A382" s="357" t="s">
        <v>457</v>
      </c>
      <c r="B382" s="123" t="s">
        <v>5</v>
      </c>
      <c r="C382" s="122" t="s">
        <v>476</v>
      </c>
      <c r="D382" s="123"/>
      <c r="E382" s="129">
        <f t="shared" si="74"/>
        <v>45444.333333333336</v>
      </c>
      <c r="F382" s="196">
        <f t="shared" si="74"/>
        <v>45448.958333333336</v>
      </c>
      <c r="G382" s="404">
        <f t="shared" si="73"/>
        <v>45449.958333333336</v>
      </c>
      <c r="H382" s="405">
        <f t="shared" si="73"/>
        <v>45450.958333333336</v>
      </c>
      <c r="I382" s="640">
        <f t="shared" si="75"/>
        <v>45460.958333333336</v>
      </c>
      <c r="J382" s="312"/>
      <c r="K382" s="131"/>
      <c r="L382" s="131"/>
      <c r="M382" s="131"/>
      <c r="N382" s="131"/>
      <c r="O382" s="131"/>
    </row>
    <row r="383" spans="1:15" ht="23.25" customHeight="1">
      <c r="A383" s="357" t="s">
        <v>266</v>
      </c>
      <c r="B383" s="123" t="s">
        <v>5</v>
      </c>
      <c r="C383" s="122" t="s">
        <v>477</v>
      </c>
      <c r="D383" s="123"/>
      <c r="E383" s="129">
        <f t="shared" si="74"/>
        <v>45451.333333333336</v>
      </c>
      <c r="F383" s="196">
        <f t="shared" si="74"/>
        <v>45455.958333333336</v>
      </c>
      <c r="G383" s="332">
        <f t="shared" si="73"/>
        <v>45456.958333333336</v>
      </c>
      <c r="H383" s="352">
        <f t="shared" si="73"/>
        <v>45457.958333333336</v>
      </c>
      <c r="I383" s="640">
        <f t="shared" si="75"/>
        <v>45467.958333333336</v>
      </c>
      <c r="J383" s="106"/>
      <c r="K383" s="80"/>
      <c r="L383" s="80"/>
      <c r="M383" s="80"/>
      <c r="N383" s="80"/>
      <c r="O383" s="80"/>
    </row>
    <row r="384" spans="1:15" ht="24.75" customHeight="1">
      <c r="A384" s="108"/>
      <c r="B384" s="108"/>
      <c r="C384" s="384"/>
      <c r="D384" s="320"/>
      <c r="E384" s="161"/>
      <c r="F384" s="160"/>
      <c r="G384" s="106"/>
      <c r="H384" s="136"/>
      <c r="I384" s="763"/>
      <c r="J384" s="106"/>
      <c r="K384" s="80"/>
      <c r="L384" s="80"/>
      <c r="M384" s="101"/>
      <c r="N384" s="101"/>
      <c r="O384" s="101"/>
    </row>
    <row r="385" spans="1:15" ht="24.75" customHeight="1">
      <c r="A385" s="534"/>
      <c r="B385" s="534"/>
      <c r="C385" s="573"/>
      <c r="D385" s="559"/>
      <c r="E385" s="161"/>
      <c r="F385" s="160"/>
      <c r="G385" s="106"/>
      <c r="H385" s="560"/>
      <c r="I385" s="319"/>
      <c r="J385" s="106"/>
      <c r="K385" s="80"/>
      <c r="L385" s="80"/>
      <c r="M385" s="101"/>
      <c r="N385" s="101"/>
      <c r="O385" s="101"/>
    </row>
    <row r="386" spans="1:15" ht="24" customHeight="1">
      <c r="A386" s="385" t="s">
        <v>12</v>
      </c>
      <c r="B386" s="387"/>
      <c r="C386" s="605"/>
      <c r="D386" s="606"/>
      <c r="E386" s="606"/>
      <c r="F386" s="607"/>
      <c r="G386" s="608"/>
      <c r="H386" s="159" t="s">
        <v>179</v>
      </c>
      <c r="I386" s="215"/>
      <c r="J386" s="101"/>
      <c r="K386" s="101"/>
      <c r="L386" s="101"/>
      <c r="M386" s="101"/>
      <c r="N386" s="101"/>
      <c r="O386" s="101"/>
    </row>
    <row r="387" spans="1:15" ht="24" customHeight="1">
      <c r="A387" s="888" t="s">
        <v>347</v>
      </c>
      <c r="B387" s="610"/>
      <c r="C387" s="611"/>
      <c r="D387" s="610"/>
      <c r="E387" s="610"/>
      <c r="F387" s="612"/>
      <c r="G387" s="563"/>
      <c r="H387" s="159"/>
      <c r="I387" s="215"/>
      <c r="L387" s="101"/>
      <c r="M387" s="101"/>
      <c r="N387" s="101"/>
      <c r="O387" s="101"/>
    </row>
    <row r="388" spans="1:15" ht="24" customHeight="1">
      <c r="A388" s="609"/>
      <c r="B388" s="610"/>
      <c r="C388" s="611"/>
      <c r="D388" s="610"/>
      <c r="E388" s="610"/>
      <c r="F388" s="612"/>
      <c r="G388" s="563"/>
      <c r="H388" s="159"/>
      <c r="I388" s="215"/>
      <c r="L388" s="101"/>
      <c r="M388" s="101"/>
      <c r="N388" s="101"/>
      <c r="O388" s="101"/>
    </row>
    <row r="389" spans="1:15" ht="21" customHeight="1" thickBot="1">
      <c r="A389" s="609"/>
      <c r="B389" s="610"/>
      <c r="C389" s="611"/>
      <c r="D389" s="610"/>
      <c r="E389" s="610"/>
      <c r="F389" s="612"/>
      <c r="G389" s="608"/>
      <c r="H389" s="214"/>
      <c r="I389" s="215"/>
      <c r="J389" s="101"/>
      <c r="K389" s="101"/>
      <c r="L389" s="101"/>
      <c r="M389" s="101"/>
      <c r="N389" s="101"/>
      <c r="O389" s="101"/>
    </row>
    <row r="390" spans="1:15" ht="35.25" customHeight="1" thickTop="1">
      <c r="A390" s="86" t="s">
        <v>334</v>
      </c>
      <c r="B390" s="87"/>
      <c r="C390" s="88"/>
      <c r="D390" s="89"/>
      <c r="E390" s="220"/>
      <c r="F390" s="662" t="s">
        <v>343</v>
      </c>
      <c r="G390" s="592"/>
      <c r="H390" s="425"/>
      <c r="I390" s="425"/>
      <c r="J390" s="425"/>
      <c r="K390" s="660"/>
      <c r="L390" s="654"/>
      <c r="M390" s="101"/>
      <c r="N390" s="101"/>
      <c r="O390" s="101"/>
    </row>
    <row r="391" spans="1:15" ht="35.25" customHeight="1">
      <c r="A391" s="544"/>
      <c r="B391" s="542"/>
      <c r="C391" s="545"/>
      <c r="D391" s="769"/>
      <c r="E391" s="770"/>
      <c r="F391" s="771"/>
      <c r="G391" s="772"/>
      <c r="H391" s="773"/>
      <c r="I391" s="773"/>
      <c r="J391" s="773"/>
      <c r="K391" s="774"/>
      <c r="L391" s="654"/>
      <c r="M391" s="101"/>
      <c r="N391" s="101"/>
      <c r="O391" s="101"/>
    </row>
    <row r="392" spans="1:15" ht="35.25" customHeight="1" thickBot="1">
      <c r="A392" s="775" t="s">
        <v>298</v>
      </c>
      <c r="B392" s="93"/>
      <c r="C392" s="94"/>
      <c r="D392" s="95"/>
      <c r="E392" s="96"/>
      <c r="F392" s="596"/>
      <c r="G392" s="663"/>
      <c r="H392" s="142"/>
      <c r="I392" s="596" t="s">
        <v>337</v>
      </c>
      <c r="J392" s="426"/>
      <c r="K392" s="661"/>
      <c r="L392" s="654"/>
      <c r="M392" s="101"/>
      <c r="N392" s="101"/>
      <c r="O392" s="101"/>
    </row>
    <row r="393" spans="1:15" ht="20.25" customHeight="1" thickTop="1">
      <c r="A393" s="101"/>
      <c r="B393" s="101"/>
      <c r="C393" s="101"/>
      <c r="D393" s="101"/>
      <c r="E393" s="101"/>
      <c r="F393" s="31"/>
      <c r="G393" s="282"/>
      <c r="H393" s="101"/>
      <c r="I393" s="101"/>
      <c r="J393" s="101"/>
      <c r="K393" s="101"/>
      <c r="L393" s="101"/>
      <c r="M393" s="101"/>
      <c r="N393" s="101"/>
      <c r="O393" s="101"/>
    </row>
    <row r="394" spans="1:15" ht="20.25" customHeight="1">
      <c r="A394" s="107" t="s">
        <v>1</v>
      </c>
      <c r="B394" s="108"/>
      <c r="C394" s="108"/>
      <c r="D394" s="108"/>
      <c r="E394" s="109" t="s">
        <v>15</v>
      </c>
      <c r="F394" s="110" t="s">
        <v>14</v>
      </c>
      <c r="G394" s="1053" t="s">
        <v>2</v>
      </c>
      <c r="H394" s="1054"/>
      <c r="I394" s="109" t="s">
        <v>3</v>
      </c>
      <c r="J394" s="109" t="s">
        <v>47</v>
      </c>
      <c r="K394" s="101"/>
      <c r="L394" s="101"/>
      <c r="M394" s="101"/>
      <c r="N394" s="101"/>
      <c r="O394" s="101"/>
    </row>
    <row r="395" spans="1:15" ht="20.25" customHeight="1">
      <c r="A395" s="111"/>
      <c r="B395" s="80"/>
      <c r="C395" s="80"/>
      <c r="D395" s="80"/>
      <c r="E395" s="112"/>
      <c r="F395" s="113"/>
      <c r="G395" s="114"/>
      <c r="H395" s="115"/>
      <c r="I395" s="112"/>
      <c r="J395" s="850"/>
      <c r="K395" s="101"/>
      <c r="L395" s="101"/>
      <c r="M395" s="101"/>
      <c r="N395" s="101"/>
      <c r="O395" s="101"/>
    </row>
    <row r="396" spans="1:15" ht="19.5" customHeight="1">
      <c r="A396" s="111"/>
      <c r="B396" s="80"/>
      <c r="C396" s="80"/>
      <c r="D396" s="80"/>
      <c r="E396" s="109" t="s">
        <v>91</v>
      </c>
      <c r="F396" s="109" t="s">
        <v>194</v>
      </c>
      <c r="G396" s="146" t="s">
        <v>3</v>
      </c>
      <c r="H396" s="72" t="s">
        <v>4</v>
      </c>
      <c r="I396" s="659" t="s">
        <v>55</v>
      </c>
      <c r="J396" s="339" t="s">
        <v>56</v>
      </c>
      <c r="K396" s="101"/>
      <c r="L396" s="101"/>
      <c r="M396" s="101"/>
      <c r="N396" s="101"/>
      <c r="O396" s="101"/>
    </row>
    <row r="397" spans="1:15" ht="19.5" customHeight="1">
      <c r="A397" s="128" t="s">
        <v>348</v>
      </c>
      <c r="B397" s="123" t="s">
        <v>5</v>
      </c>
      <c r="C397" s="122" t="s">
        <v>386</v>
      </c>
      <c r="D397" s="365" t="s">
        <v>289</v>
      </c>
      <c r="E397" s="196">
        <v>45397.333333333336</v>
      </c>
      <c r="F397" s="124">
        <v>45401.958333333336</v>
      </c>
      <c r="G397" s="332">
        <f>F397+1</f>
        <v>45402.958333333336</v>
      </c>
      <c r="H397" s="296">
        <f>G397+1</f>
        <v>45403.958333333336</v>
      </c>
      <c r="I397" s="199">
        <f>H397+3</f>
        <v>45406.958333333336</v>
      </c>
      <c r="J397" s="199">
        <f>H397+5</f>
        <v>45408.958333333336</v>
      </c>
      <c r="K397" s="101"/>
      <c r="L397" s="101"/>
      <c r="M397" s="101"/>
      <c r="N397" s="101"/>
      <c r="O397" s="101"/>
    </row>
    <row r="398" spans="1:15" ht="20.25" customHeight="1" hidden="1">
      <c r="A398" s="235"/>
      <c r="B398" s="123" t="s">
        <v>5</v>
      </c>
      <c r="C398" s="906"/>
      <c r="D398" s="365" t="s">
        <v>289</v>
      </c>
      <c r="E398" s="196">
        <v>45391.333333333336</v>
      </c>
      <c r="F398" s="124">
        <v>45395.5</v>
      </c>
      <c r="G398" s="332">
        <f>F398+1</f>
        <v>45396.5</v>
      </c>
      <c r="H398" s="296">
        <f>G398+1</f>
        <v>45397.5</v>
      </c>
      <c r="I398" s="199">
        <f>H398+3</f>
        <v>45400.5</v>
      </c>
      <c r="J398" s="199">
        <f>H398+5</f>
        <v>45402.5</v>
      </c>
      <c r="K398" s="101"/>
      <c r="L398" s="101"/>
      <c r="M398" s="101"/>
      <c r="N398" s="101"/>
      <c r="O398" s="101"/>
    </row>
    <row r="399" spans="1:15" ht="20.25" customHeight="1" hidden="1">
      <c r="A399" s="357"/>
      <c r="B399" s="123" t="s">
        <v>5</v>
      </c>
      <c r="C399" s="122"/>
      <c r="D399" s="365" t="s">
        <v>289</v>
      </c>
      <c r="E399" s="196">
        <f>E398+7</f>
        <v>45398.333333333336</v>
      </c>
      <c r="F399" s="124">
        <f>F398+7</f>
        <v>45402.5</v>
      </c>
      <c r="G399" s="332">
        <f aca="true" t="shared" si="76" ref="G399:G406">F399+1</f>
        <v>45403.5</v>
      </c>
      <c r="H399" s="296">
        <f aca="true" t="shared" si="77" ref="H399:H406">G399+1</f>
        <v>45404.5</v>
      </c>
      <c r="I399" s="199">
        <f aca="true" t="shared" si="78" ref="I399:I406">H399+3</f>
        <v>45407.5</v>
      </c>
      <c r="J399" s="199">
        <f aca="true" t="shared" si="79" ref="J399:J406">H399+5</f>
        <v>45409.5</v>
      </c>
      <c r="K399" s="101"/>
      <c r="L399" s="101"/>
      <c r="M399" s="101"/>
      <c r="N399" s="101"/>
      <c r="O399" s="101"/>
    </row>
    <row r="400" spans="1:15" ht="23.25" customHeight="1" hidden="1">
      <c r="A400" s="194"/>
      <c r="B400" s="123" t="s">
        <v>5</v>
      </c>
      <c r="C400" s="122"/>
      <c r="D400" s="365" t="s">
        <v>289</v>
      </c>
      <c r="E400" s="196">
        <f aca="true" t="shared" si="80" ref="E400:E406">E399+7</f>
        <v>45405.333333333336</v>
      </c>
      <c r="F400" s="124">
        <f aca="true" t="shared" si="81" ref="F400:F406">F399+7</f>
        <v>45409.5</v>
      </c>
      <c r="G400" s="332">
        <f t="shared" si="76"/>
        <v>45410.5</v>
      </c>
      <c r="H400" s="296">
        <f t="shared" si="77"/>
        <v>45411.5</v>
      </c>
      <c r="I400" s="199">
        <f t="shared" si="78"/>
        <v>45414.5</v>
      </c>
      <c r="J400" s="199">
        <f t="shared" si="79"/>
        <v>45416.5</v>
      </c>
      <c r="K400" s="101"/>
      <c r="L400" s="101"/>
      <c r="M400" s="101"/>
      <c r="N400" s="101"/>
      <c r="O400" s="101"/>
    </row>
    <row r="401" spans="1:15" ht="20.25" customHeight="1">
      <c r="A401" s="357" t="s">
        <v>378</v>
      </c>
      <c r="B401" s="123" t="s">
        <v>5</v>
      </c>
      <c r="C401" s="122">
        <v>144</v>
      </c>
      <c r="D401" s="905" t="s">
        <v>289</v>
      </c>
      <c r="E401" s="196">
        <f t="shared" si="80"/>
        <v>45412.333333333336</v>
      </c>
      <c r="F401" s="124">
        <f t="shared" si="81"/>
        <v>45416.5</v>
      </c>
      <c r="G401" s="332">
        <f t="shared" si="76"/>
        <v>45417.5</v>
      </c>
      <c r="H401" s="296">
        <f t="shared" si="77"/>
        <v>45418.5</v>
      </c>
      <c r="I401" s="199">
        <f t="shared" si="78"/>
        <v>45421.5</v>
      </c>
      <c r="J401" s="199">
        <f t="shared" si="79"/>
        <v>45423.5</v>
      </c>
      <c r="K401" s="101"/>
      <c r="L401" s="101"/>
      <c r="M401" s="101"/>
      <c r="N401" s="101"/>
      <c r="O401" s="101"/>
    </row>
    <row r="402" spans="1:15" ht="20.25" customHeight="1">
      <c r="A402" s="235" t="s">
        <v>478</v>
      </c>
      <c r="B402" s="123" t="s">
        <v>5</v>
      </c>
      <c r="C402" s="122" t="s">
        <v>458</v>
      </c>
      <c r="D402" s="365" t="s">
        <v>289</v>
      </c>
      <c r="E402" s="196">
        <f t="shared" si="80"/>
        <v>45419.333333333336</v>
      </c>
      <c r="F402" s="124">
        <f t="shared" si="81"/>
        <v>45423.5</v>
      </c>
      <c r="G402" s="332">
        <f t="shared" si="76"/>
        <v>45424.5</v>
      </c>
      <c r="H402" s="296">
        <f t="shared" si="77"/>
        <v>45425.5</v>
      </c>
      <c r="I402" s="199">
        <f t="shared" si="78"/>
        <v>45428.5</v>
      </c>
      <c r="J402" s="199">
        <f t="shared" si="79"/>
        <v>45430.5</v>
      </c>
      <c r="K402" s="80" t="s">
        <v>481</v>
      </c>
      <c r="L402" s="101"/>
      <c r="M402" s="101"/>
      <c r="N402" s="101"/>
      <c r="O402" s="101"/>
    </row>
    <row r="403" spans="1:15" ht="20.25" customHeight="1">
      <c r="A403" s="357"/>
      <c r="B403" s="123" t="s">
        <v>5</v>
      </c>
      <c r="C403" s="122"/>
      <c r="D403" s="365" t="s">
        <v>289</v>
      </c>
      <c r="E403" s="196">
        <f t="shared" si="80"/>
        <v>45426.333333333336</v>
      </c>
      <c r="F403" s="124">
        <f t="shared" si="81"/>
        <v>45430.5</v>
      </c>
      <c r="G403" s="332">
        <f t="shared" si="76"/>
        <v>45431.5</v>
      </c>
      <c r="H403" s="296">
        <f t="shared" si="77"/>
        <v>45432.5</v>
      </c>
      <c r="I403" s="199">
        <f t="shared" si="78"/>
        <v>45435.5</v>
      </c>
      <c r="J403" s="199">
        <f t="shared" si="79"/>
        <v>45437.5</v>
      </c>
      <c r="K403" s="101"/>
      <c r="L403" s="101"/>
      <c r="M403" s="101"/>
      <c r="N403" s="101"/>
      <c r="O403" s="101"/>
    </row>
    <row r="404" spans="1:15" ht="20.25" customHeight="1">
      <c r="A404" s="194"/>
      <c r="B404" s="123" t="s">
        <v>5</v>
      </c>
      <c r="C404" s="122"/>
      <c r="D404" s="365" t="s">
        <v>289</v>
      </c>
      <c r="E404" s="196">
        <f t="shared" si="80"/>
        <v>45433.333333333336</v>
      </c>
      <c r="F404" s="124">
        <f t="shared" si="81"/>
        <v>45437.5</v>
      </c>
      <c r="G404" s="332">
        <f t="shared" si="76"/>
        <v>45438.5</v>
      </c>
      <c r="H404" s="296">
        <f t="shared" si="77"/>
        <v>45439.5</v>
      </c>
      <c r="I404" s="199">
        <f t="shared" si="78"/>
        <v>45442.5</v>
      </c>
      <c r="J404" s="199">
        <f t="shared" si="79"/>
        <v>45444.5</v>
      </c>
      <c r="K404" s="101"/>
      <c r="L404" s="101"/>
      <c r="M404" s="101"/>
      <c r="N404" s="101"/>
      <c r="O404" s="101"/>
    </row>
    <row r="405" spans="1:15" ht="20.25" customHeight="1">
      <c r="A405" s="357" t="s">
        <v>348</v>
      </c>
      <c r="B405" s="123" t="s">
        <v>5</v>
      </c>
      <c r="C405" s="122" t="s">
        <v>424</v>
      </c>
      <c r="D405" s="905" t="s">
        <v>289</v>
      </c>
      <c r="E405" s="196">
        <f t="shared" si="80"/>
        <v>45440.333333333336</v>
      </c>
      <c r="F405" s="124">
        <f t="shared" si="81"/>
        <v>45444.5</v>
      </c>
      <c r="G405" s="332">
        <f t="shared" si="76"/>
        <v>45445.5</v>
      </c>
      <c r="H405" s="296">
        <f t="shared" si="77"/>
        <v>45446.5</v>
      </c>
      <c r="I405" s="199">
        <f t="shared" si="78"/>
        <v>45449.5</v>
      </c>
      <c r="J405" s="199">
        <f t="shared" si="79"/>
        <v>45451.5</v>
      </c>
      <c r="K405" s="101"/>
      <c r="L405" s="101"/>
      <c r="M405" s="101"/>
      <c r="N405" s="101"/>
      <c r="O405" s="101"/>
    </row>
    <row r="406" spans="1:15" ht="20.25" customHeight="1">
      <c r="A406" s="235"/>
      <c r="B406" s="123" t="s">
        <v>5</v>
      </c>
      <c r="C406" s="122"/>
      <c r="D406" s="365" t="s">
        <v>289</v>
      </c>
      <c r="E406" s="196">
        <f t="shared" si="80"/>
        <v>45447.333333333336</v>
      </c>
      <c r="F406" s="124">
        <f t="shared" si="81"/>
        <v>45451.5</v>
      </c>
      <c r="G406" s="332">
        <f t="shared" si="76"/>
        <v>45452.5</v>
      </c>
      <c r="H406" s="296">
        <f t="shared" si="77"/>
        <v>45453.5</v>
      </c>
      <c r="I406" s="199">
        <f t="shared" si="78"/>
        <v>45456.5</v>
      </c>
      <c r="J406" s="199">
        <f t="shared" si="79"/>
        <v>45458.5</v>
      </c>
      <c r="K406" s="101"/>
      <c r="L406" s="101"/>
      <c r="M406" s="101"/>
      <c r="N406" s="101"/>
      <c r="O406" s="101"/>
    </row>
    <row r="407" spans="1:15" ht="20.25" customHeight="1">
      <c r="A407" s="756"/>
      <c r="B407" s="108"/>
      <c r="C407" s="384"/>
      <c r="D407" s="949"/>
      <c r="E407" s="157"/>
      <c r="F407" s="157"/>
      <c r="G407" s="560"/>
      <c r="H407" s="560"/>
      <c r="I407" s="535"/>
      <c r="J407" s="535"/>
      <c r="K407" s="101"/>
      <c r="L407" s="101"/>
      <c r="M407" s="101"/>
      <c r="N407" s="101"/>
      <c r="O407" s="101"/>
    </row>
    <row r="408" spans="1:15" ht="20.25" customHeight="1">
      <c r="A408" s="602"/>
      <c r="B408" s="576"/>
      <c r="C408" s="884"/>
      <c r="D408" s="534"/>
      <c r="E408" s="615"/>
      <c r="F408" s="574"/>
      <c r="G408" s="106"/>
      <c r="H408" s="106"/>
      <c r="I408" s="135"/>
      <c r="J408" s="101"/>
      <c r="K408" s="101"/>
      <c r="L408" s="101"/>
      <c r="M408" s="101"/>
      <c r="N408" s="101"/>
      <c r="O408" s="101"/>
    </row>
    <row r="409" spans="1:15" ht="20.25" customHeight="1">
      <c r="A409" s="823" t="s">
        <v>345</v>
      </c>
      <c r="B409" s="823"/>
      <c r="C409" s="824"/>
      <c r="D409" s="825"/>
      <c r="E409" s="950"/>
      <c r="F409" s="574"/>
      <c r="G409" s="137"/>
      <c r="H409" s="137" t="s">
        <v>344</v>
      </c>
      <c r="I409" s="135"/>
      <c r="J409" s="101"/>
      <c r="K409" s="101"/>
      <c r="L409" s="101"/>
      <c r="M409" s="101"/>
      <c r="N409" s="101"/>
      <c r="O409" s="101"/>
    </row>
    <row r="410" spans="1:15" ht="21" customHeight="1">
      <c r="A410" s="888" t="s">
        <v>346</v>
      </c>
      <c r="B410" s="946"/>
      <c r="C410" s="947"/>
      <c r="D410" s="946"/>
      <c r="E410" s="946"/>
      <c r="F410" s="948"/>
      <c r="G410" s="608"/>
      <c r="H410" s="159"/>
      <c r="I410" s="362"/>
      <c r="J410" s="101"/>
      <c r="K410" s="101"/>
      <c r="L410" s="101"/>
      <c r="M410" s="101"/>
      <c r="N410" s="101"/>
      <c r="O410" s="101"/>
    </row>
    <row r="411" spans="1:15" ht="29.25" customHeight="1">
      <c r="A411" s="888" t="s">
        <v>479</v>
      </c>
      <c r="B411" s="610"/>
      <c r="C411" s="611"/>
      <c r="D411" s="610"/>
      <c r="E411" s="610"/>
      <c r="F411" s="612"/>
      <c r="G411" s="608"/>
      <c r="J411" s="101"/>
      <c r="K411" s="101"/>
      <c r="L411" s="101"/>
      <c r="M411" s="101"/>
      <c r="N411" s="101"/>
      <c r="O411" s="101"/>
    </row>
    <row r="412" spans="1:15" ht="21" customHeight="1" hidden="1">
      <c r="A412" s="609"/>
      <c r="B412" s="610"/>
      <c r="C412" s="611"/>
      <c r="D412" s="610"/>
      <c r="E412" s="610"/>
      <c r="F412" s="612"/>
      <c r="G412" s="608"/>
      <c r="H412" s="159"/>
      <c r="I412" s="215"/>
      <c r="J412" s="101"/>
      <c r="K412" s="101"/>
      <c r="L412" s="101"/>
      <c r="M412" s="101"/>
      <c r="N412" s="101"/>
      <c r="O412" s="101"/>
    </row>
    <row r="413" spans="1:15" ht="10.5" customHeight="1" hidden="1" thickBot="1">
      <c r="A413" s="613"/>
      <c r="B413" s="610"/>
      <c r="C413" s="611"/>
      <c r="D413" s="610"/>
      <c r="E413" s="610"/>
      <c r="F413" s="612"/>
      <c r="G413" s="614"/>
      <c r="H413" s="214"/>
      <c r="I413" s="215"/>
      <c r="J413" s="101"/>
      <c r="K413" s="101"/>
      <c r="L413" s="101"/>
      <c r="M413" s="101"/>
      <c r="N413" s="101"/>
      <c r="O413" s="101"/>
    </row>
    <row r="414" spans="1:15" ht="29.25" customHeight="1" hidden="1" thickTop="1">
      <c r="A414" s="86" t="s">
        <v>277</v>
      </c>
      <c r="B414" s="87"/>
      <c r="C414" s="88"/>
      <c r="D414" s="90"/>
      <c r="E414" s="89"/>
      <c r="F414" s="138"/>
      <c r="G414" s="139"/>
      <c r="H414" s="139"/>
      <c r="I414" s="438" t="s">
        <v>249</v>
      </c>
      <c r="J414" s="402"/>
      <c r="K414" s="101"/>
      <c r="L414" s="101"/>
      <c r="M414" s="101"/>
      <c r="N414" s="101"/>
      <c r="O414" s="101"/>
    </row>
    <row r="415" spans="1:15" ht="29.25" customHeight="1" hidden="1" thickBot="1">
      <c r="A415" s="92" t="s">
        <v>281</v>
      </c>
      <c r="B415" s="93"/>
      <c r="C415" s="94"/>
      <c r="D415" s="95"/>
      <c r="E415" s="96"/>
      <c r="F415" s="97"/>
      <c r="G415" s="373"/>
      <c r="H415" s="142"/>
      <c r="I415" s="516" t="s">
        <v>207</v>
      </c>
      <c r="J415" s="406"/>
      <c r="K415" s="101"/>
      <c r="L415" s="101"/>
      <c r="M415" s="101"/>
      <c r="N415" s="101"/>
      <c r="O415" s="101"/>
    </row>
    <row r="416" spans="1:15" ht="9" customHeight="1" hidden="1" thickTop="1">
      <c r="A416" s="101"/>
      <c r="B416" s="101"/>
      <c r="C416" s="101"/>
      <c r="D416" s="101"/>
      <c r="E416" s="101"/>
      <c r="F416" s="31"/>
      <c r="G416" s="282"/>
      <c r="H416" s="101"/>
      <c r="I416" s="283"/>
      <c r="J416" s="14"/>
      <c r="K416" s="101"/>
      <c r="L416" s="101"/>
      <c r="M416" s="101"/>
      <c r="N416" s="101"/>
      <c r="O416" s="101"/>
    </row>
    <row r="417" spans="1:15" ht="23.25" customHeight="1" hidden="1">
      <c r="A417" s="107" t="s">
        <v>1</v>
      </c>
      <c r="B417" s="108"/>
      <c r="C417" s="108"/>
      <c r="D417" s="108"/>
      <c r="E417" s="109" t="s">
        <v>15</v>
      </c>
      <c r="F417" s="110" t="s">
        <v>14</v>
      </c>
      <c r="G417" s="1055" t="s">
        <v>2</v>
      </c>
      <c r="H417" s="1056"/>
      <c r="I417" s="109" t="s">
        <v>3</v>
      </c>
      <c r="J417" s="14"/>
      <c r="K417" s="101"/>
      <c r="L417" s="101"/>
      <c r="M417" s="101"/>
      <c r="N417" s="101"/>
      <c r="O417" s="101"/>
    </row>
    <row r="418" spans="1:15" ht="18.75" customHeight="1" hidden="1">
      <c r="A418" s="111"/>
      <c r="B418" s="80"/>
      <c r="C418" s="80"/>
      <c r="D418" s="80"/>
      <c r="E418" s="112"/>
      <c r="F418" s="113"/>
      <c r="G418" s="114"/>
      <c r="H418" s="115"/>
      <c r="I418" s="112"/>
      <c r="J418" s="14"/>
      <c r="K418" s="101"/>
      <c r="L418" s="101"/>
      <c r="M418" s="101"/>
      <c r="N418" s="101"/>
      <c r="O418" s="101"/>
    </row>
    <row r="419" spans="1:15" ht="21" customHeight="1" hidden="1">
      <c r="A419" s="111"/>
      <c r="B419" s="80"/>
      <c r="C419" s="80"/>
      <c r="D419" s="80"/>
      <c r="E419" s="109" t="s">
        <v>183</v>
      </c>
      <c r="F419" s="109" t="s">
        <v>248</v>
      </c>
      <c r="G419" s="146" t="s">
        <v>3</v>
      </c>
      <c r="H419" s="72" t="s">
        <v>4</v>
      </c>
      <c r="I419" s="339" t="s">
        <v>56</v>
      </c>
      <c r="J419" s="106"/>
      <c r="K419" s="101"/>
      <c r="L419" s="101"/>
      <c r="M419" s="101"/>
      <c r="N419" s="101"/>
      <c r="O419" s="101"/>
    </row>
    <row r="420" spans="1:15" ht="21" customHeight="1" hidden="1">
      <c r="A420" s="357"/>
      <c r="B420" s="123" t="s">
        <v>5</v>
      </c>
      <c r="C420" s="122"/>
      <c r="D420" s="810"/>
      <c r="E420" s="554">
        <v>44598.333333333336</v>
      </c>
      <c r="F420" s="554">
        <v>44602.958333333336</v>
      </c>
      <c r="G420" s="803">
        <f aca="true" t="shared" si="82" ref="G420:G427">F420+1</f>
        <v>44603.958333333336</v>
      </c>
      <c r="H420" s="804">
        <f>G420+1</f>
        <v>44604.958333333336</v>
      </c>
      <c r="I420" s="811">
        <f aca="true" t="shared" si="83" ref="I420:I427">H420+5</f>
        <v>44609.958333333336</v>
      </c>
      <c r="J420" s="106"/>
      <c r="K420" s="101"/>
      <c r="L420" s="101"/>
      <c r="M420" s="101"/>
      <c r="N420" s="101"/>
      <c r="O420" s="101"/>
    </row>
    <row r="421" spans="1:15" ht="21" customHeight="1" hidden="1">
      <c r="A421" s="357"/>
      <c r="B421" s="123" t="s">
        <v>5</v>
      </c>
      <c r="C421" s="122"/>
      <c r="D421" s="762"/>
      <c r="E421" s="554">
        <f aca="true" t="shared" si="84" ref="E421:F427">E420+7</f>
        <v>44605.333333333336</v>
      </c>
      <c r="F421" s="554">
        <f t="shared" si="84"/>
        <v>44609.958333333336</v>
      </c>
      <c r="G421" s="803">
        <f t="shared" si="82"/>
        <v>44610.958333333336</v>
      </c>
      <c r="H421" s="804">
        <f aca="true" t="shared" si="85" ref="H421:H427">G421+1</f>
        <v>44611.958333333336</v>
      </c>
      <c r="I421" s="811">
        <f t="shared" si="83"/>
        <v>44616.958333333336</v>
      </c>
      <c r="J421" s="106"/>
      <c r="K421" s="101"/>
      <c r="L421" s="101"/>
      <c r="M421" s="101"/>
      <c r="N421" s="101"/>
      <c r="O421" s="101"/>
    </row>
    <row r="422" spans="1:15" ht="21.75" customHeight="1" hidden="1">
      <c r="A422" s="357"/>
      <c r="B422" s="123" t="s">
        <v>5</v>
      </c>
      <c r="C422" s="122"/>
      <c r="D422" s="123"/>
      <c r="E422" s="554">
        <f t="shared" si="84"/>
        <v>44612.333333333336</v>
      </c>
      <c r="F422" s="554">
        <f t="shared" si="84"/>
        <v>44616.958333333336</v>
      </c>
      <c r="G422" s="125">
        <f t="shared" si="82"/>
        <v>44617.958333333336</v>
      </c>
      <c r="H422" s="804">
        <f t="shared" si="85"/>
        <v>44618.958333333336</v>
      </c>
      <c r="I422" s="199">
        <f t="shared" si="83"/>
        <v>44623.958333333336</v>
      </c>
      <c r="J422" s="407"/>
      <c r="K422" s="80"/>
      <c r="L422" s="80"/>
      <c r="M422" s="101"/>
      <c r="N422" s="101"/>
      <c r="O422" s="101"/>
    </row>
    <row r="423" spans="1:15" ht="21.75" customHeight="1" hidden="1">
      <c r="A423" s="357"/>
      <c r="B423" s="123" t="s">
        <v>5</v>
      </c>
      <c r="C423" s="122"/>
      <c r="D423" s="123"/>
      <c r="E423" s="554">
        <f t="shared" si="84"/>
        <v>44619.333333333336</v>
      </c>
      <c r="F423" s="554">
        <f t="shared" si="84"/>
        <v>44623.958333333336</v>
      </c>
      <c r="G423" s="125">
        <f t="shared" si="82"/>
        <v>44624.958333333336</v>
      </c>
      <c r="H423" s="804">
        <f t="shared" si="85"/>
        <v>44625.958333333336</v>
      </c>
      <c r="I423" s="199">
        <f t="shared" si="83"/>
        <v>44630.958333333336</v>
      </c>
      <c r="J423" s="335"/>
      <c r="K423" s="80"/>
      <c r="L423" s="101"/>
      <c r="M423" s="80"/>
      <c r="N423" s="101"/>
      <c r="O423" s="101"/>
    </row>
    <row r="424" spans="1:15" ht="21.75" customHeight="1" hidden="1">
      <c r="A424" s="357"/>
      <c r="B424" s="123" t="s">
        <v>5</v>
      </c>
      <c r="C424" s="122"/>
      <c r="D424" s="123"/>
      <c r="E424" s="554">
        <f t="shared" si="84"/>
        <v>44626.333333333336</v>
      </c>
      <c r="F424" s="554">
        <f t="shared" si="84"/>
        <v>44630.958333333336</v>
      </c>
      <c r="G424" s="125">
        <f t="shared" si="82"/>
        <v>44631.958333333336</v>
      </c>
      <c r="H424" s="804">
        <f t="shared" si="85"/>
        <v>44632.958333333336</v>
      </c>
      <c r="I424" s="199">
        <f t="shared" si="83"/>
        <v>44637.958333333336</v>
      </c>
      <c r="J424" s="335"/>
      <c r="K424" s="131"/>
      <c r="L424" s="375"/>
      <c r="M424" s="80"/>
      <c r="N424" s="101"/>
      <c r="O424" s="101"/>
    </row>
    <row r="425" spans="1:15" ht="23.25" customHeight="1" hidden="1">
      <c r="A425" s="357"/>
      <c r="B425" s="123" t="s">
        <v>5</v>
      </c>
      <c r="C425" s="122"/>
      <c r="D425" s="123"/>
      <c r="E425" s="554">
        <f t="shared" si="84"/>
        <v>44633.333333333336</v>
      </c>
      <c r="F425" s="554">
        <f t="shared" si="84"/>
        <v>44637.958333333336</v>
      </c>
      <c r="G425" s="125">
        <f t="shared" si="82"/>
        <v>44638.958333333336</v>
      </c>
      <c r="H425" s="804">
        <f t="shared" si="85"/>
        <v>44639.958333333336</v>
      </c>
      <c r="I425" s="199">
        <f t="shared" si="83"/>
        <v>44644.958333333336</v>
      </c>
      <c r="J425" s="335"/>
      <c r="K425" s="131"/>
      <c r="L425" s="375"/>
      <c r="M425" s="318"/>
      <c r="N425" s="101"/>
      <c r="O425" s="101"/>
    </row>
    <row r="426" spans="1:15" s="203" customFormat="1" ht="21.75" customHeight="1" hidden="1">
      <c r="A426" s="357"/>
      <c r="B426" s="123" t="s">
        <v>5</v>
      </c>
      <c r="C426" s="122"/>
      <c r="D426" s="108"/>
      <c r="E426" s="812">
        <f t="shared" si="84"/>
        <v>44640.333333333336</v>
      </c>
      <c r="F426" s="812">
        <f t="shared" si="84"/>
        <v>44644.958333333336</v>
      </c>
      <c r="G426" s="813">
        <f t="shared" si="82"/>
        <v>44645.958333333336</v>
      </c>
      <c r="H426" s="804">
        <f t="shared" si="85"/>
        <v>44646.958333333336</v>
      </c>
      <c r="I426" s="778">
        <f t="shared" si="83"/>
        <v>44651.958333333336</v>
      </c>
      <c r="J426" s="335"/>
      <c r="K426" s="80"/>
      <c r="L426" s="375"/>
      <c r="M426" s="408"/>
      <c r="N426" s="211"/>
      <c r="O426" s="211"/>
    </row>
    <row r="427" spans="1:15" s="203" customFormat="1" ht="21.75" customHeight="1" hidden="1">
      <c r="A427" s="357"/>
      <c r="B427" s="123" t="s">
        <v>5</v>
      </c>
      <c r="C427" s="122"/>
      <c r="D427" s="330"/>
      <c r="E427" s="812">
        <f t="shared" si="84"/>
        <v>44647.333333333336</v>
      </c>
      <c r="F427" s="812">
        <f t="shared" si="84"/>
        <v>44651.958333333336</v>
      </c>
      <c r="G427" s="813">
        <f t="shared" si="82"/>
        <v>44652.958333333336</v>
      </c>
      <c r="H427" s="804">
        <f t="shared" si="85"/>
        <v>44653.958333333336</v>
      </c>
      <c r="I427" s="778">
        <f t="shared" si="83"/>
        <v>44658.958333333336</v>
      </c>
      <c r="J427" s="335"/>
      <c r="K427" s="80"/>
      <c r="L427" s="375"/>
      <c r="M427" s="408"/>
      <c r="N427" s="211"/>
      <c r="O427" s="211"/>
    </row>
    <row r="428" spans="1:15" s="141" customFormat="1" ht="21.75" customHeight="1" hidden="1">
      <c r="A428" s="534"/>
      <c r="B428" s="534"/>
      <c r="C428" s="573"/>
      <c r="D428" s="559"/>
      <c r="E428" s="156"/>
      <c r="F428" s="157"/>
      <c r="G428" s="136"/>
      <c r="H428" s="136"/>
      <c r="I428" s="354"/>
      <c r="J428" s="409"/>
      <c r="K428" s="140"/>
      <c r="L428" s="140"/>
      <c r="M428" s="140"/>
      <c r="N428" s="140"/>
      <c r="O428" s="140"/>
    </row>
    <row r="429" spans="1:15" s="141" customFormat="1" ht="21.75" customHeight="1" hidden="1">
      <c r="A429" s="534"/>
      <c r="B429" s="534"/>
      <c r="C429" s="573"/>
      <c r="D429" s="559"/>
      <c r="E429" s="615"/>
      <c r="F429" s="160"/>
      <c r="G429" s="106"/>
      <c r="H429" s="106"/>
      <c r="I429" s="135"/>
      <c r="J429" s="409"/>
      <c r="K429" s="140"/>
      <c r="L429" s="140"/>
      <c r="M429" s="140"/>
      <c r="N429" s="140"/>
      <c r="O429" s="140"/>
    </row>
    <row r="430" spans="1:15" s="141" customFormat="1" ht="21.75" customHeight="1" hidden="1">
      <c r="A430" s="385" t="s">
        <v>31</v>
      </c>
      <c r="B430" s="610"/>
      <c r="C430" s="611"/>
      <c r="D430" s="610"/>
      <c r="E430" s="610"/>
      <c r="F430" s="612"/>
      <c r="G430" s="137"/>
      <c r="H430" s="209"/>
      <c r="I430" s="209"/>
      <c r="J430" s="409"/>
      <c r="K430" s="140"/>
      <c r="L430" s="140"/>
      <c r="M430" s="140"/>
      <c r="N430" s="140"/>
      <c r="O430" s="140"/>
    </row>
    <row r="431" spans="1:15" s="141" customFormat="1" ht="30" customHeight="1" hidden="1">
      <c r="A431" s="410" t="s">
        <v>286</v>
      </c>
      <c r="B431" s="610"/>
      <c r="C431" s="611"/>
      <c r="D431" s="610"/>
      <c r="E431" s="610"/>
      <c r="F431" s="612"/>
      <c r="G431" s="159"/>
      <c r="H431" s="159" t="s">
        <v>179</v>
      </c>
      <c r="I431" s="215"/>
      <c r="L431" s="140"/>
      <c r="M431" s="140"/>
      <c r="N431" s="140"/>
      <c r="O431" s="140"/>
    </row>
    <row r="432" spans="1:15" s="141" customFormat="1" ht="29.25" customHeight="1" hidden="1" thickBot="1">
      <c r="A432" s="410"/>
      <c r="B432" s="80"/>
      <c r="C432" s="158"/>
      <c r="D432" s="78"/>
      <c r="E432" s="161"/>
      <c r="F432" s="160"/>
      <c r="G432" s="137"/>
      <c r="H432" s="214"/>
      <c r="I432" s="215"/>
      <c r="J432" s="409"/>
      <c r="K432" s="140"/>
      <c r="L432" s="140"/>
      <c r="M432" s="140"/>
      <c r="N432" s="140"/>
      <c r="O432" s="140"/>
    </row>
    <row r="433" spans="1:15" s="141" customFormat="1" ht="29.25" customHeight="1" hidden="1" thickTop="1">
      <c r="A433" s="86"/>
      <c r="B433" s="87"/>
      <c r="C433" s="88"/>
      <c r="D433" s="90"/>
      <c r="E433" s="89"/>
      <c r="F433" s="220"/>
      <c r="G433" s="280"/>
      <c r="H433" s="280"/>
      <c r="I433" s="280"/>
      <c r="J433" s="411"/>
      <c r="K433" s="140"/>
      <c r="L433" s="140"/>
      <c r="M433" s="140"/>
      <c r="N433" s="140"/>
      <c r="O433" s="140"/>
    </row>
    <row r="434" spans="1:15" s="141" customFormat="1" ht="29.25" customHeight="1" hidden="1" thickBot="1">
      <c r="A434" s="92" t="s">
        <v>170</v>
      </c>
      <c r="B434" s="93"/>
      <c r="C434" s="94"/>
      <c r="D434" s="95"/>
      <c r="E434" s="96"/>
      <c r="F434" s="97"/>
      <c r="G434" s="373"/>
      <c r="H434" s="142"/>
      <c r="I434" s="142"/>
      <c r="J434" s="411"/>
      <c r="K434" s="140"/>
      <c r="L434" s="140"/>
      <c r="M434" s="140"/>
      <c r="N434" s="140"/>
      <c r="O434" s="140"/>
    </row>
    <row r="435" spans="1:15" s="141" customFormat="1" ht="29.25" customHeight="1" hidden="1" thickTop="1">
      <c r="A435" s="101"/>
      <c r="B435" s="101"/>
      <c r="C435" s="101"/>
      <c r="D435" s="101"/>
      <c r="E435" s="101"/>
      <c r="F435" s="31"/>
      <c r="G435" s="282"/>
      <c r="H435" s="101"/>
      <c r="I435" s="283"/>
      <c r="J435" s="409"/>
      <c r="K435" s="140"/>
      <c r="L435" s="140"/>
      <c r="M435" s="140"/>
      <c r="N435" s="140"/>
      <c r="O435" s="140"/>
    </row>
    <row r="436" spans="1:15" s="141" customFormat="1" ht="29.25" customHeight="1" hidden="1">
      <c r="A436" s="107" t="s">
        <v>1</v>
      </c>
      <c r="B436" s="108"/>
      <c r="C436" s="108"/>
      <c r="D436" s="108"/>
      <c r="E436" s="109" t="s">
        <v>15</v>
      </c>
      <c r="F436" s="110" t="s">
        <v>14</v>
      </c>
      <c r="G436" s="1055" t="s">
        <v>2</v>
      </c>
      <c r="H436" s="1056"/>
      <c r="I436" s="109" t="s">
        <v>3</v>
      </c>
      <c r="J436" s="409"/>
      <c r="K436" s="140"/>
      <c r="L436" s="140"/>
      <c r="M436" s="140"/>
      <c r="N436" s="140"/>
      <c r="O436" s="140"/>
    </row>
    <row r="437" spans="1:15" s="141" customFormat="1" ht="29.25" customHeight="1" hidden="1">
      <c r="A437" s="111"/>
      <c r="B437" s="80"/>
      <c r="C437" s="80"/>
      <c r="D437" s="80"/>
      <c r="E437" s="112"/>
      <c r="F437" s="113"/>
      <c r="G437" s="114"/>
      <c r="H437" s="115"/>
      <c r="I437" s="112"/>
      <c r="J437" s="409"/>
      <c r="K437" s="140"/>
      <c r="L437" s="140"/>
      <c r="M437" s="140"/>
      <c r="N437" s="140"/>
      <c r="O437" s="140"/>
    </row>
    <row r="438" spans="1:15" s="141" customFormat="1" ht="29.25" customHeight="1" hidden="1">
      <c r="A438" s="111"/>
      <c r="B438" s="80"/>
      <c r="C438" s="80"/>
      <c r="D438" s="80"/>
      <c r="E438" s="109" t="s">
        <v>91</v>
      </c>
      <c r="F438" s="109" t="s">
        <v>171</v>
      </c>
      <c r="G438" s="146" t="s">
        <v>3</v>
      </c>
      <c r="H438" s="72" t="s">
        <v>4</v>
      </c>
      <c r="I438" s="339" t="s">
        <v>155</v>
      </c>
      <c r="J438" s="409"/>
      <c r="K438" s="140"/>
      <c r="L438" s="140"/>
      <c r="M438" s="140"/>
      <c r="N438" s="140"/>
      <c r="O438" s="140"/>
    </row>
    <row r="439" spans="1:15" s="172" customFormat="1" ht="29.25" customHeight="1" hidden="1">
      <c r="A439" s="324"/>
      <c r="B439" s="325" t="s">
        <v>5</v>
      </c>
      <c r="C439" s="412"/>
      <c r="D439" s="326"/>
      <c r="E439" s="413">
        <v>42773.333333333336</v>
      </c>
      <c r="F439" s="413">
        <v>42778.708333333336</v>
      </c>
      <c r="G439" s="340">
        <f>F439+1</f>
        <v>42779.708333333336</v>
      </c>
      <c r="H439" s="327">
        <f>G439</f>
        <v>42779.708333333336</v>
      </c>
      <c r="I439" s="414">
        <f>H439+3</f>
        <v>42782.708333333336</v>
      </c>
      <c r="J439" s="415"/>
      <c r="K439" s="170"/>
      <c r="L439" s="170"/>
      <c r="M439" s="170"/>
      <c r="N439" s="170"/>
      <c r="O439" s="170"/>
    </row>
    <row r="440" spans="1:15" s="172" customFormat="1" ht="29.25" customHeight="1" hidden="1">
      <c r="A440" s="324"/>
      <c r="B440" s="325" t="s">
        <v>5</v>
      </c>
      <c r="C440" s="412"/>
      <c r="D440" s="326"/>
      <c r="E440" s="413">
        <f aca="true" t="shared" si="86" ref="E440:E447">E439+7</f>
        <v>42780.333333333336</v>
      </c>
      <c r="F440" s="413">
        <f aca="true" t="shared" si="87" ref="F440:F447">F439+7</f>
        <v>42785.708333333336</v>
      </c>
      <c r="G440" s="340">
        <f aca="true" t="shared" si="88" ref="G440:G447">F440+1</f>
        <v>42786.708333333336</v>
      </c>
      <c r="H440" s="327">
        <f aca="true" t="shared" si="89" ref="H440:H447">G440</f>
        <v>42786.708333333336</v>
      </c>
      <c r="I440" s="414">
        <f aca="true" t="shared" si="90" ref="I440:I447">H440+3</f>
        <v>42789.708333333336</v>
      </c>
      <c r="J440" s="415"/>
      <c r="K440" s="170"/>
      <c r="L440" s="170"/>
      <c r="M440" s="170"/>
      <c r="N440" s="170"/>
      <c r="O440" s="170"/>
    </row>
    <row r="441" spans="1:15" s="141" customFormat="1" ht="29.25" customHeight="1" hidden="1">
      <c r="A441" s="128"/>
      <c r="B441" s="123" t="s">
        <v>5</v>
      </c>
      <c r="C441" s="304"/>
      <c r="D441" s="153"/>
      <c r="E441" s="196">
        <f t="shared" si="86"/>
        <v>42787.333333333336</v>
      </c>
      <c r="F441" s="124">
        <f t="shared" si="87"/>
        <v>42792.708333333336</v>
      </c>
      <c r="G441" s="125">
        <f t="shared" si="88"/>
        <v>42793.708333333336</v>
      </c>
      <c r="H441" s="126">
        <f t="shared" si="89"/>
        <v>42793.708333333336</v>
      </c>
      <c r="I441" s="199">
        <f t="shared" si="90"/>
        <v>42796.708333333336</v>
      </c>
      <c r="J441" s="409"/>
      <c r="K441" s="140"/>
      <c r="L441" s="140"/>
      <c r="M441" s="140"/>
      <c r="N441" s="140"/>
      <c r="O441" s="140"/>
    </row>
    <row r="442" spans="1:15" s="141" customFormat="1" ht="29.25" customHeight="1" hidden="1">
      <c r="A442" s="194"/>
      <c r="B442" s="236" t="s">
        <v>5</v>
      </c>
      <c r="C442" s="237"/>
      <c r="D442" s="416"/>
      <c r="E442" s="196">
        <f t="shared" si="86"/>
        <v>42794.333333333336</v>
      </c>
      <c r="F442" s="124">
        <f t="shared" si="87"/>
        <v>42799.708333333336</v>
      </c>
      <c r="G442" s="125">
        <f t="shared" si="88"/>
        <v>42800.708333333336</v>
      </c>
      <c r="H442" s="126">
        <f t="shared" si="89"/>
        <v>42800.708333333336</v>
      </c>
      <c r="I442" s="199">
        <f t="shared" si="90"/>
        <v>42803.708333333336</v>
      </c>
      <c r="J442" s="409"/>
      <c r="K442" s="140"/>
      <c r="L442" s="140"/>
      <c r="M442" s="140"/>
      <c r="N442" s="140"/>
      <c r="O442" s="140"/>
    </row>
    <row r="443" spans="1:15" s="141" customFormat="1" ht="29.25" customHeight="1" hidden="1">
      <c r="A443" s="194"/>
      <c r="B443" s="236" t="s">
        <v>5</v>
      </c>
      <c r="C443" s="237"/>
      <c r="D443" s="153"/>
      <c r="E443" s="196">
        <f t="shared" si="86"/>
        <v>42801.333333333336</v>
      </c>
      <c r="F443" s="196">
        <f t="shared" si="87"/>
        <v>42806.708333333336</v>
      </c>
      <c r="G443" s="125">
        <f t="shared" si="88"/>
        <v>42807.708333333336</v>
      </c>
      <c r="H443" s="126">
        <f t="shared" si="89"/>
        <v>42807.708333333336</v>
      </c>
      <c r="I443" s="199">
        <f t="shared" si="90"/>
        <v>42810.708333333336</v>
      </c>
      <c r="J443" s="409"/>
      <c r="K443" s="140"/>
      <c r="L443" s="140"/>
      <c r="M443" s="140"/>
      <c r="N443" s="140"/>
      <c r="O443" s="140"/>
    </row>
    <row r="444" spans="1:15" s="141" customFormat="1" ht="29.25" customHeight="1" hidden="1">
      <c r="A444" s="128"/>
      <c r="B444" s="123" t="s">
        <v>5</v>
      </c>
      <c r="C444" s="304"/>
      <c r="D444" s="153"/>
      <c r="E444" s="196">
        <f t="shared" si="86"/>
        <v>42808.333333333336</v>
      </c>
      <c r="F444" s="124">
        <f t="shared" si="87"/>
        <v>42813.708333333336</v>
      </c>
      <c r="G444" s="125">
        <f t="shared" si="88"/>
        <v>42814.708333333336</v>
      </c>
      <c r="H444" s="126">
        <f t="shared" si="89"/>
        <v>42814.708333333336</v>
      </c>
      <c r="I444" s="199">
        <f t="shared" si="90"/>
        <v>42817.708333333336</v>
      </c>
      <c r="J444" s="409"/>
      <c r="K444" s="140"/>
      <c r="L444" s="140"/>
      <c r="M444" s="140"/>
      <c r="N444" s="140"/>
      <c r="O444" s="140"/>
    </row>
    <row r="445" spans="1:15" s="141" customFormat="1" ht="29.25" customHeight="1" hidden="1">
      <c r="A445" s="128"/>
      <c r="B445" s="123" t="s">
        <v>5</v>
      </c>
      <c r="C445" s="122"/>
      <c r="D445" s="153"/>
      <c r="E445" s="129">
        <f t="shared" si="86"/>
        <v>42815.333333333336</v>
      </c>
      <c r="F445" s="196">
        <f t="shared" si="87"/>
        <v>42820.708333333336</v>
      </c>
      <c r="G445" s="125">
        <f t="shared" si="88"/>
        <v>42821.708333333336</v>
      </c>
      <c r="H445" s="126">
        <f t="shared" si="89"/>
        <v>42821.708333333336</v>
      </c>
      <c r="I445" s="199">
        <f t="shared" si="90"/>
        <v>42824.708333333336</v>
      </c>
      <c r="J445" s="409"/>
      <c r="K445" s="140"/>
      <c r="L445" s="140"/>
      <c r="M445" s="140"/>
      <c r="N445" s="140"/>
      <c r="O445" s="140"/>
    </row>
    <row r="446" spans="1:15" s="141" customFormat="1" ht="29.25" customHeight="1" hidden="1">
      <c r="A446" s="194"/>
      <c r="B446" s="236" t="s">
        <v>5</v>
      </c>
      <c r="C446" s="237"/>
      <c r="D446" s="417"/>
      <c r="E446" s="129">
        <f t="shared" si="86"/>
        <v>42822.333333333336</v>
      </c>
      <c r="F446" s="196">
        <f>F445+8</f>
        <v>42828.708333333336</v>
      </c>
      <c r="G446" s="125">
        <f t="shared" si="88"/>
        <v>42829.708333333336</v>
      </c>
      <c r="H446" s="126">
        <f t="shared" si="89"/>
        <v>42829.708333333336</v>
      </c>
      <c r="I446" s="199">
        <f t="shared" si="90"/>
        <v>42832.708333333336</v>
      </c>
      <c r="J446" s="409"/>
      <c r="K446" s="140"/>
      <c r="L446" s="140"/>
      <c r="M446" s="140"/>
      <c r="N446" s="140"/>
      <c r="O446" s="140"/>
    </row>
    <row r="447" spans="1:15" s="141" customFormat="1" ht="29.25" customHeight="1" hidden="1">
      <c r="A447" s="194"/>
      <c r="B447" s="236" t="s">
        <v>5</v>
      </c>
      <c r="C447" s="237"/>
      <c r="D447" s="148"/>
      <c r="E447" s="129">
        <f t="shared" si="86"/>
        <v>42829.333333333336</v>
      </c>
      <c r="F447" s="196">
        <f t="shared" si="87"/>
        <v>42835.708333333336</v>
      </c>
      <c r="G447" s="125">
        <f t="shared" si="88"/>
        <v>42836.708333333336</v>
      </c>
      <c r="H447" s="126">
        <f t="shared" si="89"/>
        <v>42836.708333333336</v>
      </c>
      <c r="I447" s="199">
        <f t="shared" si="90"/>
        <v>42839.708333333336</v>
      </c>
      <c r="J447" s="409"/>
      <c r="K447" s="140"/>
      <c r="L447" s="140"/>
      <c r="M447" s="140"/>
      <c r="N447" s="140"/>
      <c r="O447" s="140"/>
    </row>
    <row r="448" spans="1:15" s="141" customFormat="1" ht="29.25" customHeight="1" hidden="1">
      <c r="A448" s="80"/>
      <c r="B448" s="80"/>
      <c r="C448" s="418"/>
      <c r="D448" s="78"/>
      <c r="E448" s="156"/>
      <c r="F448" s="157"/>
      <c r="G448" s="106"/>
      <c r="H448" s="106"/>
      <c r="I448" s="135"/>
      <c r="J448" s="409"/>
      <c r="K448" s="140"/>
      <c r="L448" s="140"/>
      <c r="M448" s="140"/>
      <c r="N448" s="140"/>
      <c r="O448" s="140"/>
    </row>
    <row r="449" spans="1:15" s="141" customFormat="1" ht="29.25" customHeight="1" hidden="1">
      <c r="A449" s="419" t="s">
        <v>156</v>
      </c>
      <c r="B449" s="420"/>
      <c r="C449" s="421"/>
      <c r="D449" s="422"/>
      <c r="E449" s="423"/>
      <c r="F449" s="160"/>
      <c r="G449" s="137" t="s">
        <v>86</v>
      </c>
      <c r="H449" s="106"/>
      <c r="I449" s="135"/>
      <c r="J449" s="409"/>
      <c r="K449" s="140"/>
      <c r="L449" s="140"/>
      <c r="M449" s="140"/>
      <c r="N449" s="140"/>
      <c r="O449" s="140"/>
    </row>
    <row r="450" spans="1:15" s="141" customFormat="1" ht="29.25" customHeight="1" hidden="1">
      <c r="A450" s="419" t="s">
        <v>157</v>
      </c>
      <c r="B450" s="420"/>
      <c r="C450" s="421"/>
      <c r="D450" s="422"/>
      <c r="E450" s="423"/>
      <c r="F450" s="160"/>
      <c r="G450" s="106"/>
      <c r="H450" s="106"/>
      <c r="I450" s="135"/>
      <c r="J450" s="409"/>
      <c r="K450" s="140"/>
      <c r="L450" s="140"/>
      <c r="M450" s="140"/>
      <c r="N450" s="140"/>
      <c r="O450" s="140"/>
    </row>
    <row r="451" spans="1:15" s="141" customFormat="1" ht="21.75" customHeight="1" hidden="1" thickBot="1">
      <c r="A451" s="80"/>
      <c r="B451" s="80"/>
      <c r="C451" s="158"/>
      <c r="D451" s="78"/>
      <c r="E451" s="161"/>
      <c r="F451" s="160"/>
      <c r="G451" s="106"/>
      <c r="H451" s="106"/>
      <c r="I451" s="135"/>
      <c r="J451" s="409"/>
      <c r="K451" s="140"/>
      <c r="L451" s="140"/>
      <c r="M451" s="140"/>
      <c r="N451" s="140"/>
      <c r="O451" s="140"/>
    </row>
    <row r="452" spans="1:15" ht="33" customHeight="1" hidden="1" thickTop="1">
      <c r="A452" s="86" t="s">
        <v>214</v>
      </c>
      <c r="B452" s="87"/>
      <c r="C452" s="88"/>
      <c r="D452" s="90"/>
      <c r="E452" s="280"/>
      <c r="F452" s="372"/>
      <c r="G452" s="178"/>
      <c r="H452" s="425"/>
      <c r="I452" s="438" t="s">
        <v>243</v>
      </c>
      <c r="J452" s="402"/>
      <c r="K452" s="101"/>
      <c r="L452" s="101"/>
      <c r="M452" s="101"/>
      <c r="N452" s="101"/>
      <c r="O452" s="101"/>
    </row>
    <row r="453" spans="1:15" ht="29.25" customHeight="1" hidden="1" thickBot="1">
      <c r="A453" s="92" t="s">
        <v>280</v>
      </c>
      <c r="B453" s="93"/>
      <c r="C453" s="94"/>
      <c r="D453" s="95"/>
      <c r="E453" s="373"/>
      <c r="F453" s="374"/>
      <c r="G453" s="98"/>
      <c r="H453" s="426"/>
      <c r="I453" s="516" t="s">
        <v>207</v>
      </c>
      <c r="J453" s="406"/>
      <c r="K453" s="101"/>
      <c r="L453" s="101"/>
      <c r="M453" s="101"/>
      <c r="N453" s="101"/>
      <c r="O453" s="101"/>
    </row>
    <row r="454" spans="1:15" ht="9" customHeight="1" hidden="1" thickTop="1">
      <c r="A454" s="101"/>
      <c r="B454" s="101"/>
      <c r="C454" s="101"/>
      <c r="D454" s="101"/>
      <c r="E454" s="101"/>
      <c r="F454" s="31"/>
      <c r="G454" s="282"/>
      <c r="H454" s="101"/>
      <c r="I454" s="101"/>
      <c r="J454" s="19"/>
      <c r="K454" s="101"/>
      <c r="L454" s="101"/>
      <c r="M454" s="101"/>
      <c r="N454" s="101"/>
      <c r="O454" s="101"/>
    </row>
    <row r="455" spans="1:15" ht="23.25" customHeight="1" hidden="1">
      <c r="A455" s="107" t="s">
        <v>1</v>
      </c>
      <c r="B455" s="108"/>
      <c r="C455" s="108"/>
      <c r="D455" s="108"/>
      <c r="E455" s="109" t="s">
        <v>15</v>
      </c>
      <c r="F455" s="110" t="s">
        <v>14</v>
      </c>
      <c r="G455" s="1055" t="s">
        <v>2</v>
      </c>
      <c r="H455" s="1056"/>
      <c r="I455" s="109" t="s">
        <v>3</v>
      </c>
      <c r="J455" s="14"/>
      <c r="K455" s="101"/>
      <c r="L455" s="101"/>
      <c r="M455" s="101"/>
      <c r="N455" s="101"/>
      <c r="O455" s="101"/>
    </row>
    <row r="456" spans="1:15" ht="18.75" customHeight="1" hidden="1">
      <c r="A456" s="111"/>
      <c r="B456" s="80"/>
      <c r="C456" s="80"/>
      <c r="D456" s="80"/>
      <c r="E456" s="112"/>
      <c r="F456" s="113"/>
      <c r="G456" s="114"/>
      <c r="H456" s="115"/>
      <c r="I456" s="112"/>
      <c r="J456" s="14"/>
      <c r="K456" s="101"/>
      <c r="L456" s="101"/>
      <c r="M456" s="101"/>
      <c r="N456" s="101"/>
      <c r="O456" s="101"/>
    </row>
    <row r="457" spans="1:15" ht="22.5" customHeight="1" hidden="1">
      <c r="A457" s="111"/>
      <c r="B457" s="80"/>
      <c r="C457" s="80"/>
      <c r="D457" s="80"/>
      <c r="E457" s="109" t="s">
        <v>267</v>
      </c>
      <c r="F457" s="109" t="s">
        <v>215</v>
      </c>
      <c r="G457" s="146" t="s">
        <v>3</v>
      </c>
      <c r="H457" s="72" t="s">
        <v>4</v>
      </c>
      <c r="I457" s="339" t="s">
        <v>155</v>
      </c>
      <c r="J457" s="106"/>
      <c r="K457" s="101"/>
      <c r="L457" s="101"/>
      <c r="M457" s="101"/>
      <c r="N457" s="101"/>
      <c r="O457" s="101"/>
    </row>
    <row r="458" spans="1:15" ht="21" customHeight="1" hidden="1">
      <c r="A458" s="128"/>
      <c r="B458" s="108"/>
      <c r="C458" s="384"/>
      <c r="D458" s="755"/>
      <c r="E458" s="124"/>
      <c r="F458" s="124"/>
      <c r="G458" s="125"/>
      <c r="H458" s="126"/>
      <c r="I458" s="199"/>
      <c r="J458" s="106"/>
      <c r="K458" s="101"/>
      <c r="L458" s="101"/>
      <c r="M458" s="101"/>
      <c r="N458" s="101"/>
      <c r="O458" s="101"/>
    </row>
    <row r="459" spans="1:15" ht="21.75" customHeight="1" hidden="1">
      <c r="A459" s="128"/>
      <c r="B459" s="108"/>
      <c r="C459" s="384"/>
      <c r="D459" s="320"/>
      <c r="E459" s="124"/>
      <c r="F459" s="124"/>
      <c r="G459" s="125"/>
      <c r="H459" s="126"/>
      <c r="I459" s="199"/>
      <c r="J459" s="367"/>
      <c r="K459" s="335"/>
      <c r="L459" s="80"/>
      <c r="M459" s="101"/>
      <c r="N459" s="101"/>
      <c r="O459" s="101"/>
    </row>
    <row r="460" spans="1:15" s="154" customFormat="1" ht="21.75" customHeight="1" hidden="1">
      <c r="A460" s="128"/>
      <c r="B460" s="108"/>
      <c r="C460" s="384"/>
      <c r="D460" s="320"/>
      <c r="E460" s="124"/>
      <c r="F460" s="124"/>
      <c r="G460" s="125"/>
      <c r="H460" s="126"/>
      <c r="I460" s="199"/>
      <c r="J460" s="368"/>
      <c r="K460" s="131"/>
      <c r="L460" s="131"/>
      <c r="M460" s="131"/>
      <c r="N460" s="131"/>
      <c r="O460" s="131"/>
    </row>
    <row r="461" spans="1:15" s="154" customFormat="1" ht="28.5" customHeight="1" hidden="1">
      <c r="A461" s="128"/>
      <c r="B461" s="108"/>
      <c r="C461" s="384"/>
      <c r="D461" s="320"/>
      <c r="E461" s="124"/>
      <c r="F461" s="124"/>
      <c r="G461" s="125"/>
      <c r="H461" s="126"/>
      <c r="I461" s="199"/>
      <c r="J461" s="131"/>
      <c r="K461" s="131"/>
      <c r="L461" s="424"/>
      <c r="M461" s="131"/>
      <c r="N461" s="131"/>
      <c r="O461" s="131"/>
    </row>
    <row r="462" spans="1:15" s="154" customFormat="1" ht="25.5" customHeight="1" hidden="1">
      <c r="A462" s="128"/>
      <c r="B462" s="108"/>
      <c r="C462" s="384"/>
      <c r="D462" s="153"/>
      <c r="E462" s="812"/>
      <c r="F462" s="812"/>
      <c r="G462" s="644"/>
      <c r="H462" s="352"/>
      <c r="I462" s="750"/>
      <c r="J462" s="312"/>
      <c r="K462" s="131"/>
      <c r="L462" s="424"/>
      <c r="M462" s="424"/>
      <c r="N462" s="131"/>
      <c r="O462" s="131"/>
    </row>
    <row r="463" spans="1:15" s="203" customFormat="1" ht="21" customHeight="1" hidden="1">
      <c r="A463" s="128"/>
      <c r="B463" s="108"/>
      <c r="C463" s="384"/>
      <c r="D463" s="320"/>
      <c r="E463" s="124"/>
      <c r="F463" s="124"/>
      <c r="G463" s="125"/>
      <c r="H463" s="126"/>
      <c r="I463" s="199"/>
      <c r="J463" s="80"/>
      <c r="K463" s="80"/>
      <c r="L463" s="375"/>
      <c r="M463" s="408"/>
      <c r="N463" s="211"/>
      <c r="O463" s="211"/>
    </row>
    <row r="464" spans="1:15" s="203" customFormat="1" ht="21" customHeight="1" hidden="1">
      <c r="A464" s="128"/>
      <c r="B464" s="108"/>
      <c r="C464" s="384"/>
      <c r="D464" s="320"/>
      <c r="E464" s="124"/>
      <c r="F464" s="124"/>
      <c r="G464" s="125"/>
      <c r="H464" s="126"/>
      <c r="I464" s="199"/>
      <c r="J464" s="80"/>
      <c r="K464" s="80"/>
      <c r="L464" s="375"/>
      <c r="M464" s="408"/>
      <c r="N464" s="211"/>
      <c r="O464" s="211"/>
    </row>
    <row r="465" spans="1:15" s="154" customFormat="1" ht="21.75" customHeight="1" hidden="1">
      <c r="A465" s="128"/>
      <c r="B465" s="108"/>
      <c r="C465" s="384"/>
      <c r="D465" s="320"/>
      <c r="E465" s="124"/>
      <c r="F465" s="124"/>
      <c r="G465" s="125"/>
      <c r="H465" s="126"/>
      <c r="I465" s="199"/>
      <c r="J465" s="312"/>
      <c r="K465" s="131"/>
      <c r="L465" s="131"/>
      <c r="M465" s="424"/>
      <c r="N465" s="131"/>
      <c r="O465" s="131"/>
    </row>
    <row r="466" spans="1:15" s="154" customFormat="1" ht="23.25" customHeight="1" hidden="1">
      <c r="A466" s="128"/>
      <c r="B466" s="108"/>
      <c r="C466" s="384"/>
      <c r="D466" s="153"/>
      <c r="E466" s="124"/>
      <c r="F466" s="124"/>
      <c r="G466" s="125"/>
      <c r="H466" s="126"/>
      <c r="I466" s="199"/>
      <c r="J466" s="312"/>
      <c r="K466" s="131"/>
      <c r="L466" s="131"/>
      <c r="M466" s="131"/>
      <c r="N466" s="131"/>
      <c r="O466" s="131"/>
    </row>
    <row r="467" spans="1:15" s="154" customFormat="1" ht="21.75" customHeight="1" hidden="1">
      <c r="A467" s="767"/>
      <c r="B467" s="108" t="s">
        <v>5</v>
      </c>
      <c r="C467" s="384"/>
      <c r="D467" s="320"/>
      <c r="E467" s="124">
        <f>E466+7</f>
        <v>7</v>
      </c>
      <c r="F467" s="124">
        <f>F466+7</f>
        <v>7</v>
      </c>
      <c r="G467" s="125">
        <f>F467+1</f>
        <v>8</v>
      </c>
      <c r="H467" s="126">
        <f>G467+1</f>
        <v>9</v>
      </c>
      <c r="I467" s="199">
        <f>H467+3</f>
        <v>12</v>
      </c>
      <c r="J467" s="312"/>
      <c r="K467" s="131"/>
      <c r="L467" s="131"/>
      <c r="M467" s="131"/>
      <c r="N467" s="131"/>
      <c r="O467" s="131"/>
    </row>
    <row r="468" spans="1:15" s="154" customFormat="1" ht="21.75" customHeight="1" hidden="1">
      <c r="A468" s="128"/>
      <c r="B468" s="108" t="s">
        <v>5</v>
      </c>
      <c r="C468" s="384"/>
      <c r="D468" s="320"/>
      <c r="E468" s="124">
        <f>E467+7</f>
        <v>14</v>
      </c>
      <c r="F468" s="124">
        <f>F467+7</f>
        <v>14</v>
      </c>
      <c r="G468" s="125">
        <f>F468+1</f>
        <v>15</v>
      </c>
      <c r="H468" s="126">
        <f>G468+1</f>
        <v>16</v>
      </c>
      <c r="I468" s="199">
        <f>H468+3</f>
        <v>19</v>
      </c>
      <c r="J468" s="312"/>
      <c r="K468" s="131"/>
      <c r="L468" s="131"/>
      <c r="M468" s="131"/>
      <c r="N468" s="131"/>
      <c r="O468" s="131"/>
    </row>
    <row r="469" spans="1:15" s="141" customFormat="1" ht="21.75" customHeight="1" hidden="1">
      <c r="A469" s="108"/>
      <c r="B469" s="108"/>
      <c r="C469" s="822"/>
      <c r="D469" s="320"/>
      <c r="E469" s="156"/>
      <c r="F469" s="157"/>
      <c r="G469" s="106"/>
      <c r="H469" s="106"/>
      <c r="I469" s="135"/>
      <c r="J469" s="409"/>
      <c r="K469" s="140"/>
      <c r="L469" s="140"/>
      <c r="M469" s="140"/>
      <c r="N469" s="140"/>
      <c r="O469" s="140"/>
    </row>
    <row r="470" spans="1:15" s="141" customFormat="1" ht="33" customHeight="1" hidden="1">
      <c r="A470" s="385" t="s">
        <v>229</v>
      </c>
      <c r="B470" s="563"/>
      <c r="C470" s="616"/>
      <c r="D470" s="75"/>
      <c r="E470" s="161"/>
      <c r="F470" s="160"/>
      <c r="G470" s="137" t="s">
        <v>86</v>
      </c>
      <c r="H470" s="106"/>
      <c r="I470" s="135"/>
      <c r="J470" s="409"/>
      <c r="K470" s="140"/>
      <c r="L470" s="140"/>
      <c r="M470" s="140"/>
      <c r="N470" s="140"/>
      <c r="O470" s="140"/>
    </row>
    <row r="471" spans="1:15" s="141" customFormat="1" ht="23.25">
      <c r="A471" s="131"/>
      <c r="B471" s="131"/>
      <c r="C471" s="183"/>
      <c r="D471" s="78"/>
      <c r="E471" s="158"/>
      <c r="F471" s="160"/>
      <c r="G471" s="175"/>
      <c r="H471" s="106"/>
      <c r="I471" s="135"/>
      <c r="J471" s="409"/>
      <c r="K471" s="140"/>
      <c r="L471" s="140"/>
      <c r="M471" s="140"/>
      <c r="N471" s="140"/>
      <c r="O471" s="140"/>
    </row>
    <row r="472" spans="1:15" s="141" customFormat="1" ht="21.75" customHeight="1" thickBot="1">
      <c r="A472" s="317"/>
      <c r="B472" s="80"/>
      <c r="C472" s="158"/>
      <c r="D472" s="78"/>
      <c r="E472" s="158"/>
      <c r="F472" s="160"/>
      <c r="G472" s="175"/>
      <c r="H472" s="106"/>
      <c r="I472" s="135"/>
      <c r="J472" s="409"/>
      <c r="K472" s="140"/>
      <c r="L472" s="140"/>
      <c r="M472" s="140"/>
      <c r="N472" s="140"/>
      <c r="O472" s="140"/>
    </row>
    <row r="473" spans="1:13" ht="36" customHeight="1" thickTop="1">
      <c r="A473" s="86" t="s">
        <v>435</v>
      </c>
      <c r="B473" s="87"/>
      <c r="C473" s="88"/>
      <c r="D473" s="89"/>
      <c r="E473" s="220"/>
      <c r="F473" s="280"/>
      <c r="G473" s="280"/>
      <c r="H473" s="372"/>
      <c r="I473" s="178"/>
      <c r="J473" s="425"/>
      <c r="K473" s="592" t="s">
        <v>338</v>
      </c>
      <c r="L473" s="660"/>
      <c r="M473" s="849"/>
    </row>
    <row r="474" spans="1:13" ht="36" customHeight="1" thickBot="1">
      <c r="A474" s="92" t="s">
        <v>297</v>
      </c>
      <c r="B474" s="93"/>
      <c r="C474" s="94"/>
      <c r="D474" s="95"/>
      <c r="E474" s="96"/>
      <c r="F474" s="97"/>
      <c r="G474" s="373"/>
      <c r="H474" s="374"/>
      <c r="I474" s="98"/>
      <c r="J474" s="426"/>
      <c r="K474" s="536" t="s">
        <v>207</v>
      </c>
      <c r="L474" s="661"/>
      <c r="M474" s="849"/>
    </row>
    <row r="475" spans="1:12" ht="24" customHeight="1" thickTop="1">
      <c r="A475" s="131"/>
      <c r="B475" s="131"/>
      <c r="C475" s="183"/>
      <c r="D475" s="184"/>
      <c r="E475" s="160"/>
      <c r="F475" s="134"/>
      <c r="G475" s="130"/>
      <c r="H475" s="134"/>
      <c r="I475" s="185"/>
      <c r="J475" s="283"/>
      <c r="K475" s="101"/>
      <c r="L475" s="101"/>
    </row>
    <row r="476" spans="1:12" ht="24" customHeight="1">
      <c r="A476" s="107" t="s">
        <v>1</v>
      </c>
      <c r="B476" s="108"/>
      <c r="C476" s="108"/>
      <c r="D476" s="108"/>
      <c r="E476" s="109" t="s">
        <v>15</v>
      </c>
      <c r="F476" s="110" t="s">
        <v>14</v>
      </c>
      <c r="G476" s="1053" t="s">
        <v>2</v>
      </c>
      <c r="H476" s="1054"/>
      <c r="I476" s="13" t="s">
        <v>3</v>
      </c>
      <c r="J476" s="109" t="s">
        <v>3</v>
      </c>
      <c r="K476" s="109" t="s">
        <v>3</v>
      </c>
      <c r="L476" s="109" t="s">
        <v>3</v>
      </c>
    </row>
    <row r="477" spans="1:12" ht="24" customHeight="1">
      <c r="A477" s="111"/>
      <c r="B477" s="80"/>
      <c r="C477" s="80"/>
      <c r="D477" s="80"/>
      <c r="E477" s="112"/>
      <c r="F477" s="113"/>
      <c r="G477" s="14"/>
      <c r="H477" s="15"/>
      <c r="I477" s="145"/>
      <c r="J477" s="166"/>
      <c r="K477" s="166"/>
      <c r="L477" s="112"/>
    </row>
    <row r="478" spans="1:12" ht="26.25" customHeight="1">
      <c r="A478" s="111"/>
      <c r="B478" s="80"/>
      <c r="C478" s="80"/>
      <c r="D478" s="80"/>
      <c r="E478" s="109" t="s">
        <v>193</v>
      </c>
      <c r="F478" s="109" t="s">
        <v>191</v>
      </c>
      <c r="G478" s="146" t="s">
        <v>3</v>
      </c>
      <c r="H478" s="72" t="s">
        <v>4</v>
      </c>
      <c r="I478" s="147" t="s">
        <v>436</v>
      </c>
      <c r="J478" s="339" t="s">
        <v>222</v>
      </c>
      <c r="K478" s="339" t="s">
        <v>178</v>
      </c>
      <c r="L478" s="339" t="s">
        <v>155</v>
      </c>
    </row>
    <row r="479" spans="1:15" ht="21.75" customHeight="1">
      <c r="A479" s="128" t="s">
        <v>420</v>
      </c>
      <c r="B479" s="123" t="s">
        <v>5</v>
      </c>
      <c r="C479" s="122" t="s">
        <v>408</v>
      </c>
      <c r="D479" s="153" t="s">
        <v>46</v>
      </c>
      <c r="E479" s="124">
        <v>45397.333333333336</v>
      </c>
      <c r="F479" s="124">
        <v>45401.958333333336</v>
      </c>
      <c r="G479" s="125">
        <f aca="true" t="shared" si="91" ref="G479:G487">F479+1</f>
        <v>45402.958333333336</v>
      </c>
      <c r="H479" s="126">
        <f>G479</f>
        <v>45402.958333333336</v>
      </c>
      <c r="I479" s="149">
        <f>H479+4</f>
        <v>45406.958333333336</v>
      </c>
      <c r="J479" s="149">
        <f>H479+6</f>
        <v>45408.958333333336</v>
      </c>
      <c r="K479" s="149">
        <f>H479+7</f>
        <v>45409.958333333336</v>
      </c>
      <c r="L479" s="199">
        <f>H479+9</f>
        <v>45411.958333333336</v>
      </c>
      <c r="M479" s="101"/>
      <c r="N479" s="101"/>
      <c r="O479" s="101"/>
    </row>
    <row r="480" spans="1:15" ht="24.75" customHeight="1">
      <c r="A480" s="128" t="s">
        <v>387</v>
      </c>
      <c r="B480" s="123" t="s">
        <v>5</v>
      </c>
      <c r="C480" s="122">
        <v>944</v>
      </c>
      <c r="D480" s="153" t="s">
        <v>46</v>
      </c>
      <c r="E480" s="124">
        <f aca="true" t="shared" si="92" ref="E480:E487">E479+7</f>
        <v>45404.333333333336</v>
      </c>
      <c r="F480" s="124">
        <f aca="true" t="shared" si="93" ref="F480:F487">F479+7</f>
        <v>45408.958333333336</v>
      </c>
      <c r="G480" s="125">
        <f t="shared" si="91"/>
        <v>45409.958333333336</v>
      </c>
      <c r="H480" s="126">
        <f aca="true" t="shared" si="94" ref="H480:H487">G480</f>
        <v>45409.958333333336</v>
      </c>
      <c r="I480" s="149">
        <f aca="true" t="shared" si="95" ref="I480:I487">H480+4</f>
        <v>45413.958333333336</v>
      </c>
      <c r="J480" s="149">
        <f aca="true" t="shared" si="96" ref="J480:J487">H480+6</f>
        <v>45415.958333333336</v>
      </c>
      <c r="K480" s="149">
        <f aca="true" t="shared" si="97" ref="K480:K487">H480+7</f>
        <v>45416.958333333336</v>
      </c>
      <c r="L480" s="199">
        <f aca="true" t="shared" si="98" ref="L480:L487">H480+9</f>
        <v>45418.958333333336</v>
      </c>
      <c r="M480" s="80"/>
      <c r="N480" s="101"/>
      <c r="O480" s="101"/>
    </row>
    <row r="481" spans="1:15" s="154" customFormat="1" ht="27.75" customHeight="1">
      <c r="A481" s="128" t="s">
        <v>377</v>
      </c>
      <c r="B481" s="123" t="s">
        <v>5</v>
      </c>
      <c r="C481" s="122">
        <v>208</v>
      </c>
      <c r="D481" s="153" t="s">
        <v>46</v>
      </c>
      <c r="E481" s="196">
        <f t="shared" si="92"/>
        <v>45411.333333333336</v>
      </c>
      <c r="F481" s="124">
        <f t="shared" si="93"/>
        <v>45415.958333333336</v>
      </c>
      <c r="G481" s="125">
        <f t="shared" si="91"/>
        <v>45416.958333333336</v>
      </c>
      <c r="H481" s="126">
        <f t="shared" si="94"/>
        <v>45416.958333333336</v>
      </c>
      <c r="I481" s="149">
        <f t="shared" si="95"/>
        <v>45420.958333333336</v>
      </c>
      <c r="J481" s="149">
        <f t="shared" si="96"/>
        <v>45422.958333333336</v>
      </c>
      <c r="K481" s="149">
        <f t="shared" si="97"/>
        <v>45423.958333333336</v>
      </c>
      <c r="L481" s="199">
        <f t="shared" si="98"/>
        <v>45425.958333333336</v>
      </c>
      <c r="M481" s="131"/>
      <c r="N481" s="131"/>
      <c r="O481" s="131"/>
    </row>
    <row r="482" spans="1:15" s="154" customFormat="1" ht="21.75" customHeight="1">
      <c r="A482" s="128" t="s">
        <v>420</v>
      </c>
      <c r="B482" s="123" t="s">
        <v>5</v>
      </c>
      <c r="C482" s="122" t="s">
        <v>386</v>
      </c>
      <c r="D482" s="153" t="s">
        <v>46</v>
      </c>
      <c r="E482" s="196">
        <f t="shared" si="92"/>
        <v>45418.333333333336</v>
      </c>
      <c r="F482" s="124">
        <f t="shared" si="93"/>
        <v>45422.958333333336</v>
      </c>
      <c r="G482" s="125">
        <f t="shared" si="91"/>
        <v>45423.958333333336</v>
      </c>
      <c r="H482" s="126">
        <f t="shared" si="94"/>
        <v>45423.958333333336</v>
      </c>
      <c r="I482" s="149">
        <f t="shared" si="95"/>
        <v>45427.958333333336</v>
      </c>
      <c r="J482" s="149">
        <f t="shared" si="96"/>
        <v>45429.958333333336</v>
      </c>
      <c r="K482" s="149">
        <f t="shared" si="97"/>
        <v>45430.958333333336</v>
      </c>
      <c r="L482" s="199">
        <f t="shared" si="98"/>
        <v>45432.958333333336</v>
      </c>
      <c r="M482" s="424"/>
      <c r="N482" s="131"/>
      <c r="O482" s="131"/>
    </row>
    <row r="483" spans="1:15" s="203" customFormat="1" ht="21.75" customHeight="1">
      <c r="A483" s="128" t="s">
        <v>387</v>
      </c>
      <c r="B483" s="123" t="s">
        <v>5</v>
      </c>
      <c r="C483" s="122">
        <v>945</v>
      </c>
      <c r="D483" s="153" t="s">
        <v>46</v>
      </c>
      <c r="E483" s="196">
        <f t="shared" si="92"/>
        <v>45425.333333333336</v>
      </c>
      <c r="F483" s="196">
        <f t="shared" si="93"/>
        <v>45429.958333333336</v>
      </c>
      <c r="G483" s="125">
        <f t="shared" si="91"/>
        <v>45430.958333333336</v>
      </c>
      <c r="H483" s="126">
        <f t="shared" si="94"/>
        <v>45430.958333333336</v>
      </c>
      <c r="I483" s="149">
        <f t="shared" si="95"/>
        <v>45434.958333333336</v>
      </c>
      <c r="J483" s="149">
        <f t="shared" si="96"/>
        <v>45436.958333333336</v>
      </c>
      <c r="K483" s="149">
        <f t="shared" si="97"/>
        <v>45437.958333333336</v>
      </c>
      <c r="L483" s="199">
        <f t="shared" si="98"/>
        <v>45439.958333333336</v>
      </c>
      <c r="M483" s="408"/>
      <c r="N483" s="211"/>
      <c r="O483" s="211"/>
    </row>
    <row r="484" spans="1:15" ht="25.5" customHeight="1">
      <c r="A484" s="128" t="s">
        <v>377</v>
      </c>
      <c r="B484" s="123" t="s">
        <v>5</v>
      </c>
      <c r="C484" s="122">
        <v>209</v>
      </c>
      <c r="D484" s="153" t="s">
        <v>46</v>
      </c>
      <c r="E484" s="196">
        <f t="shared" si="92"/>
        <v>45432.333333333336</v>
      </c>
      <c r="F484" s="124">
        <f t="shared" si="93"/>
        <v>45436.958333333336</v>
      </c>
      <c r="G484" s="125">
        <f t="shared" si="91"/>
        <v>45437.958333333336</v>
      </c>
      <c r="H484" s="126">
        <f t="shared" si="94"/>
        <v>45437.958333333336</v>
      </c>
      <c r="I484" s="149">
        <f t="shared" si="95"/>
        <v>45441.958333333336</v>
      </c>
      <c r="J484" s="149">
        <f t="shared" si="96"/>
        <v>45443.958333333336</v>
      </c>
      <c r="K484" s="149">
        <f t="shared" si="97"/>
        <v>45444.958333333336</v>
      </c>
      <c r="L484" s="199">
        <f t="shared" si="98"/>
        <v>45446.958333333336</v>
      </c>
      <c r="M484" s="318"/>
      <c r="N484" s="101"/>
      <c r="O484" s="101"/>
    </row>
    <row r="485" spans="1:15" s="141" customFormat="1" ht="21.75" customHeight="1">
      <c r="A485" s="128" t="s">
        <v>420</v>
      </c>
      <c r="B485" s="123" t="s">
        <v>5</v>
      </c>
      <c r="C485" s="122" t="s">
        <v>424</v>
      </c>
      <c r="D485" s="153" t="s">
        <v>46</v>
      </c>
      <c r="E485" s="129">
        <f t="shared" si="92"/>
        <v>45439.333333333336</v>
      </c>
      <c r="F485" s="196">
        <f t="shared" si="93"/>
        <v>45443.958333333336</v>
      </c>
      <c r="G485" s="125">
        <f t="shared" si="91"/>
        <v>45444.958333333336</v>
      </c>
      <c r="H485" s="126">
        <f t="shared" si="94"/>
        <v>45444.958333333336</v>
      </c>
      <c r="I485" s="149">
        <f t="shared" si="95"/>
        <v>45448.958333333336</v>
      </c>
      <c r="J485" s="149">
        <f t="shared" si="96"/>
        <v>45450.958333333336</v>
      </c>
      <c r="K485" s="149">
        <f t="shared" si="97"/>
        <v>45451.958333333336</v>
      </c>
      <c r="L485" s="199">
        <f t="shared" si="98"/>
        <v>45453.958333333336</v>
      </c>
      <c r="M485" s="140"/>
      <c r="N485" s="140"/>
      <c r="O485" s="140"/>
    </row>
    <row r="486" spans="1:15" ht="21.75" customHeight="1">
      <c r="A486" s="128" t="s">
        <v>387</v>
      </c>
      <c r="B486" s="123" t="s">
        <v>5</v>
      </c>
      <c r="C486" s="122">
        <v>946</v>
      </c>
      <c r="D486" s="153" t="s">
        <v>46</v>
      </c>
      <c r="E486" s="129">
        <f t="shared" si="92"/>
        <v>45446.333333333336</v>
      </c>
      <c r="F486" s="196">
        <f t="shared" si="93"/>
        <v>45450.958333333336</v>
      </c>
      <c r="G486" s="125">
        <f t="shared" si="91"/>
        <v>45451.958333333336</v>
      </c>
      <c r="H486" s="126">
        <f t="shared" si="94"/>
        <v>45451.958333333336</v>
      </c>
      <c r="I486" s="149">
        <f t="shared" si="95"/>
        <v>45455.958333333336</v>
      </c>
      <c r="J486" s="149">
        <f t="shared" si="96"/>
        <v>45457.958333333336</v>
      </c>
      <c r="K486" s="149">
        <f t="shared" si="97"/>
        <v>45458.958333333336</v>
      </c>
      <c r="L486" s="199">
        <f t="shared" si="98"/>
        <v>45460.958333333336</v>
      </c>
      <c r="M486" s="80"/>
      <c r="N486" s="80"/>
      <c r="O486" s="80"/>
    </row>
    <row r="487" spans="1:15" s="141" customFormat="1" ht="21.75" customHeight="1">
      <c r="A487" s="128" t="s">
        <v>377</v>
      </c>
      <c r="B487" s="123" t="s">
        <v>5</v>
      </c>
      <c r="C487" s="122">
        <v>210</v>
      </c>
      <c r="D487" s="153" t="s">
        <v>46</v>
      </c>
      <c r="E487" s="129">
        <f t="shared" si="92"/>
        <v>45453.333333333336</v>
      </c>
      <c r="F487" s="196">
        <f t="shared" si="93"/>
        <v>45457.958333333336</v>
      </c>
      <c r="G487" s="125">
        <f t="shared" si="91"/>
        <v>45458.958333333336</v>
      </c>
      <c r="H487" s="126">
        <f t="shared" si="94"/>
        <v>45458.958333333336</v>
      </c>
      <c r="I487" s="149">
        <f t="shared" si="95"/>
        <v>45462.958333333336</v>
      </c>
      <c r="J487" s="149">
        <f t="shared" si="96"/>
        <v>45464.958333333336</v>
      </c>
      <c r="K487" s="149">
        <f t="shared" si="97"/>
        <v>45465.958333333336</v>
      </c>
      <c r="L487" s="199">
        <f t="shared" si="98"/>
        <v>45467.958333333336</v>
      </c>
      <c r="M487" s="140"/>
      <c r="N487" s="140"/>
      <c r="O487" s="140"/>
    </row>
    <row r="488" spans="1:15" ht="24" customHeight="1">
      <c r="A488" s="429"/>
      <c r="B488" s="248"/>
      <c r="C488" s="430"/>
      <c r="D488" s="184"/>
      <c r="E488" s="184"/>
      <c r="F488" s="134"/>
      <c r="G488" s="159"/>
      <c r="H488" s="209"/>
      <c r="I488" s="209"/>
      <c r="J488" s="101"/>
      <c r="K488" s="101"/>
      <c r="L488" s="101"/>
      <c r="M488" s="101"/>
      <c r="N488" s="101"/>
      <c r="O488" s="101"/>
    </row>
    <row r="489" spans="1:15" ht="24" customHeight="1" hidden="1">
      <c r="A489" s="617"/>
      <c r="B489" s="576"/>
      <c r="C489" s="618"/>
      <c r="D489" s="184"/>
      <c r="E489" s="184"/>
      <c r="F489" s="134"/>
      <c r="G489" s="159"/>
      <c r="H489" s="209"/>
      <c r="I489" s="209"/>
      <c r="J489" s="101"/>
      <c r="K489" s="101"/>
      <c r="L489" s="101"/>
      <c r="M489" s="101"/>
      <c r="N489" s="101"/>
      <c r="O489" s="101"/>
    </row>
    <row r="490" spans="1:15" ht="30.75" customHeight="1">
      <c r="A490" s="385" t="s">
        <v>438</v>
      </c>
      <c r="B490" s="74"/>
      <c r="C490" s="431"/>
      <c r="D490" s="569"/>
      <c r="E490" s="184"/>
      <c r="F490" s="208"/>
      <c r="G490" s="159"/>
      <c r="H490" s="764"/>
      <c r="I490" s="765"/>
      <c r="J490" s="101"/>
      <c r="K490" s="101"/>
      <c r="L490" s="101"/>
      <c r="M490" s="101"/>
      <c r="N490" s="101"/>
      <c r="O490" s="101"/>
    </row>
    <row r="491" spans="1:15" ht="24" customHeight="1">
      <c r="A491" s="385" t="s">
        <v>226</v>
      </c>
      <c r="B491" s="386"/>
      <c r="C491" s="570"/>
      <c r="D491" s="569"/>
      <c r="E491" s="184"/>
      <c r="F491" s="208"/>
      <c r="G491" s="175"/>
      <c r="H491" s="159" t="s">
        <v>245</v>
      </c>
      <c r="I491" s="209"/>
      <c r="J491" s="101"/>
      <c r="K491" s="101"/>
      <c r="L491" s="101"/>
      <c r="M491" s="101"/>
      <c r="N491" s="101"/>
      <c r="O491" s="101"/>
    </row>
    <row r="492" spans="1:15" s="141" customFormat="1" ht="21.75" customHeight="1">
      <c r="A492" s="385" t="s">
        <v>228</v>
      </c>
      <c r="B492" s="563"/>
      <c r="C492" s="616"/>
      <c r="D492" s="75"/>
      <c r="E492" s="161"/>
      <c r="F492" s="160"/>
      <c r="G492" s="106"/>
      <c r="H492" s="106"/>
      <c r="I492" s="135"/>
      <c r="J492" s="409"/>
      <c r="K492" s="140"/>
      <c r="L492" s="140"/>
      <c r="M492" s="140"/>
      <c r="N492" s="140"/>
      <c r="O492" s="140"/>
    </row>
    <row r="493" spans="1:15" s="141" customFormat="1" ht="21.75" customHeight="1">
      <c r="A493" s="385" t="s">
        <v>225</v>
      </c>
      <c r="B493" s="74"/>
      <c r="C493" s="431"/>
      <c r="D493" s="75"/>
      <c r="E493" s="431"/>
      <c r="F493" s="160"/>
      <c r="G493" s="159"/>
      <c r="H493" s="106"/>
      <c r="I493" s="135"/>
      <c r="J493" s="409"/>
      <c r="K493" s="140"/>
      <c r="L493" s="140"/>
      <c r="M493" s="140"/>
      <c r="N493" s="140"/>
      <c r="O493" s="140"/>
    </row>
    <row r="494" spans="1:15" ht="23.25" customHeight="1">
      <c r="A494" s="317"/>
      <c r="B494" s="80"/>
      <c r="C494" s="158"/>
      <c r="D494" s="168"/>
      <c r="E494" s="361"/>
      <c r="F494" s="104"/>
      <c r="G494" s="175"/>
      <c r="H494" s="101"/>
      <c r="I494" s="362"/>
      <c r="J494" s="101"/>
      <c r="K494" s="101"/>
      <c r="L494" s="101"/>
      <c r="M494" s="101"/>
      <c r="N494" s="101"/>
      <c r="O494" s="101"/>
    </row>
    <row r="495" spans="1:15" ht="33" customHeight="1" hidden="1" thickTop="1">
      <c r="A495" s="86" t="s">
        <v>323</v>
      </c>
      <c r="B495" s="87"/>
      <c r="C495" s="88"/>
      <c r="D495" s="89"/>
      <c r="E495" s="220"/>
      <c r="F495" s="280"/>
      <c r="G495" s="280"/>
      <c r="H495" s="280"/>
      <c r="I495" s="280"/>
      <c r="J495" s="592" t="s">
        <v>326</v>
      </c>
      <c r="K495" s="660"/>
      <c r="L495" s="101"/>
      <c r="M495" s="101"/>
      <c r="N495" s="101"/>
      <c r="O495" s="101"/>
    </row>
    <row r="496" spans="1:15" ht="29.25" customHeight="1" hidden="1" thickBot="1">
      <c r="A496" s="92" t="s">
        <v>297</v>
      </c>
      <c r="B496" s="93"/>
      <c r="C496" s="94"/>
      <c r="D496" s="95"/>
      <c r="E496" s="96"/>
      <c r="F496" s="97"/>
      <c r="G496" s="373"/>
      <c r="H496" s="142"/>
      <c r="I496" s="142"/>
      <c r="J496" s="536" t="s">
        <v>207</v>
      </c>
      <c r="K496" s="661"/>
      <c r="L496" s="101"/>
      <c r="M496" s="101"/>
      <c r="N496" s="101"/>
      <c r="O496" s="101"/>
    </row>
    <row r="497" spans="1:15" ht="9" customHeight="1" hidden="1" thickTop="1">
      <c r="A497" s="101"/>
      <c r="B497" s="101"/>
      <c r="C497" s="101"/>
      <c r="D497" s="101"/>
      <c r="E497" s="101"/>
      <c r="F497" s="31"/>
      <c r="G497" s="282"/>
      <c r="H497" s="101"/>
      <c r="I497" s="101"/>
      <c r="J497" s="19"/>
      <c r="K497" s="101"/>
      <c r="L497" s="101"/>
      <c r="M497" s="101"/>
      <c r="N497" s="101"/>
      <c r="O497" s="101"/>
    </row>
    <row r="498" spans="1:15" ht="23.25" customHeight="1" hidden="1">
      <c r="A498" s="107" t="s">
        <v>1</v>
      </c>
      <c r="B498" s="108"/>
      <c r="C498" s="108"/>
      <c r="D498" s="108"/>
      <c r="E498" s="109" t="s">
        <v>15</v>
      </c>
      <c r="F498" s="110" t="s">
        <v>14</v>
      </c>
      <c r="G498" s="1053" t="s">
        <v>2</v>
      </c>
      <c r="H498" s="1054"/>
      <c r="I498" s="109" t="s">
        <v>3</v>
      </c>
      <c r="J498" s="109" t="s">
        <v>3</v>
      </c>
      <c r="K498" s="120" t="s">
        <v>3</v>
      </c>
      <c r="L498" s="101"/>
      <c r="M498" s="101"/>
      <c r="N498" s="101"/>
      <c r="O498" s="101"/>
    </row>
    <row r="499" spans="1:15" ht="18.75" customHeight="1" hidden="1">
      <c r="A499" s="111"/>
      <c r="B499" s="80"/>
      <c r="C499" s="80"/>
      <c r="D499" s="80"/>
      <c r="E499" s="112"/>
      <c r="F499" s="113"/>
      <c r="G499" s="114"/>
      <c r="H499" s="115"/>
      <c r="I499" s="112"/>
      <c r="J499" s="166"/>
      <c r="K499" s="907"/>
      <c r="L499" s="101"/>
      <c r="M499" s="101"/>
      <c r="N499" s="101"/>
      <c r="O499" s="101"/>
    </row>
    <row r="500" spans="1:15" ht="21" customHeight="1" hidden="1">
      <c r="A500" s="111"/>
      <c r="B500" s="80"/>
      <c r="C500" s="80"/>
      <c r="D500" s="80"/>
      <c r="E500" s="109" t="s">
        <v>193</v>
      </c>
      <c r="F500" s="109" t="s">
        <v>191</v>
      </c>
      <c r="G500" s="146" t="s">
        <v>3</v>
      </c>
      <c r="H500" s="72" t="s">
        <v>4</v>
      </c>
      <c r="I500" s="339" t="s">
        <v>178</v>
      </c>
      <c r="J500" s="121" t="s">
        <v>222</v>
      </c>
      <c r="K500" s="427" t="s">
        <v>155</v>
      </c>
      <c r="L500" s="101"/>
      <c r="M500" s="101"/>
      <c r="N500" s="101"/>
      <c r="O500" s="101"/>
    </row>
    <row r="501" spans="1:15" s="154" customFormat="1" ht="21.75" customHeight="1" hidden="1">
      <c r="A501" s="235"/>
      <c r="B501" s="236" t="s">
        <v>5</v>
      </c>
      <c r="C501" s="641"/>
      <c r="D501" s="153"/>
      <c r="E501" s="124">
        <v>45033.333333333336</v>
      </c>
      <c r="F501" s="124">
        <v>45037.5</v>
      </c>
      <c r="G501" s="125">
        <f>F501+1</f>
        <v>45038.5</v>
      </c>
      <c r="H501" s="126">
        <f>G501</f>
        <v>45038.5</v>
      </c>
      <c r="I501" s="199">
        <f>H501+4</f>
        <v>45042.5</v>
      </c>
      <c r="J501" s="199">
        <f>H501+5</f>
        <v>45043.5</v>
      </c>
      <c r="K501" s="908">
        <f>H501+7</f>
        <v>45045.5</v>
      </c>
      <c r="L501" s="131"/>
      <c r="M501" s="131"/>
      <c r="N501" s="131"/>
      <c r="O501" s="131"/>
    </row>
    <row r="502" spans="1:15" s="154" customFormat="1" ht="21.75" customHeight="1" hidden="1">
      <c r="A502" s="235"/>
      <c r="B502" s="236" t="s">
        <v>287</v>
      </c>
      <c r="C502" s="641"/>
      <c r="D502" s="153"/>
      <c r="E502" s="124"/>
      <c r="F502" s="124"/>
      <c r="G502" s="125"/>
      <c r="H502" s="126"/>
      <c r="I502" s="768"/>
      <c r="J502" s="768"/>
      <c r="K502" s="908"/>
      <c r="L502" s="131"/>
      <c r="M502" s="131"/>
      <c r="N502" s="131"/>
      <c r="O502" s="131"/>
    </row>
    <row r="503" spans="1:15" s="154" customFormat="1" ht="21.75" customHeight="1" hidden="1">
      <c r="A503" s="235"/>
      <c r="B503" s="236" t="s">
        <v>287</v>
      </c>
      <c r="C503" s="641"/>
      <c r="D503" s="153"/>
      <c r="E503" s="124">
        <f>E501+7</f>
        <v>45040.333333333336</v>
      </c>
      <c r="F503" s="124">
        <f>F501+7</f>
        <v>45044.5</v>
      </c>
      <c r="G503" s="125">
        <f aca="true" t="shared" si="99" ref="G503:G513">F503+1</f>
        <v>45045.5</v>
      </c>
      <c r="H503" s="126">
        <f aca="true" t="shared" si="100" ref="H503:H513">G503</f>
        <v>45045.5</v>
      </c>
      <c r="I503" s="199">
        <f aca="true" t="shared" si="101" ref="I503:I513">H503+4</f>
        <v>45049.5</v>
      </c>
      <c r="J503" s="199">
        <f aca="true" t="shared" si="102" ref="J503:J513">H503+5</f>
        <v>45050.5</v>
      </c>
      <c r="K503" s="332">
        <f aca="true" t="shared" si="103" ref="K503:K513">H503+7</f>
        <v>45052.5</v>
      </c>
      <c r="L503" s="131"/>
      <c r="M503" s="131"/>
      <c r="N503" s="131"/>
      <c r="O503" s="131"/>
    </row>
    <row r="504" spans="1:15" s="154" customFormat="1" ht="23.25" hidden="1">
      <c r="A504" s="235"/>
      <c r="B504" s="236" t="s">
        <v>287</v>
      </c>
      <c r="C504" s="641"/>
      <c r="D504" s="153"/>
      <c r="E504" s="124">
        <f aca="true" t="shared" si="104" ref="E504:E511">E503+7</f>
        <v>45047.333333333336</v>
      </c>
      <c r="F504" s="124">
        <f aca="true" t="shared" si="105" ref="F504:F511">F503+7</f>
        <v>45051.5</v>
      </c>
      <c r="G504" s="125">
        <f t="shared" si="99"/>
        <v>45052.5</v>
      </c>
      <c r="H504" s="126">
        <f t="shared" si="100"/>
        <v>45052.5</v>
      </c>
      <c r="I504" s="199">
        <f t="shared" si="101"/>
        <v>45056.5</v>
      </c>
      <c r="J504" s="199">
        <f t="shared" si="102"/>
        <v>45057.5</v>
      </c>
      <c r="K504" s="332">
        <f t="shared" si="103"/>
        <v>45059.5</v>
      </c>
      <c r="L504" s="131"/>
      <c r="M504" s="131"/>
      <c r="N504" s="131"/>
      <c r="O504" s="131"/>
    </row>
    <row r="505" spans="1:15" ht="20.25" customHeight="1" hidden="1">
      <c r="A505" s="357"/>
      <c r="B505" s="123" t="s">
        <v>5</v>
      </c>
      <c r="C505" s="304"/>
      <c r="D505" s="153"/>
      <c r="E505" s="124">
        <f t="shared" si="104"/>
        <v>45054.333333333336</v>
      </c>
      <c r="F505" s="124">
        <f t="shared" si="105"/>
        <v>45058.5</v>
      </c>
      <c r="G505" s="125">
        <f t="shared" si="99"/>
        <v>45059.5</v>
      </c>
      <c r="H505" s="126">
        <f t="shared" si="100"/>
        <v>45059.5</v>
      </c>
      <c r="I505" s="199">
        <f t="shared" si="101"/>
        <v>45063.5</v>
      </c>
      <c r="J505" s="199">
        <f t="shared" si="102"/>
        <v>45064.5</v>
      </c>
      <c r="K505" s="332">
        <f t="shared" si="103"/>
        <v>45066.5</v>
      </c>
      <c r="L505" s="375"/>
      <c r="M505" s="80"/>
      <c r="N505" s="101"/>
      <c r="O505" s="101"/>
    </row>
    <row r="506" spans="1:15" ht="24.75" customHeight="1" hidden="1">
      <c r="A506" s="357"/>
      <c r="B506" s="236" t="s">
        <v>5</v>
      </c>
      <c r="C506" s="815"/>
      <c r="E506" s="124">
        <f t="shared" si="104"/>
        <v>45061.333333333336</v>
      </c>
      <c r="F506" s="124">
        <f t="shared" si="105"/>
        <v>45065.5</v>
      </c>
      <c r="G506" s="125">
        <f t="shared" si="99"/>
        <v>45066.5</v>
      </c>
      <c r="H506" s="126">
        <f t="shared" si="100"/>
        <v>45066.5</v>
      </c>
      <c r="I506" s="199">
        <f t="shared" si="101"/>
        <v>45070.5</v>
      </c>
      <c r="J506" s="199">
        <f t="shared" si="102"/>
        <v>45071.5</v>
      </c>
      <c r="K506" s="332">
        <f t="shared" si="103"/>
        <v>45073.5</v>
      </c>
      <c r="L506" s="375"/>
      <c r="M506" s="318"/>
      <c r="N506" s="101"/>
      <c r="O506" s="101"/>
    </row>
    <row r="507" spans="1:15" ht="23.25" customHeight="1" hidden="1">
      <c r="A507" s="235"/>
      <c r="B507" s="236" t="s">
        <v>5</v>
      </c>
      <c r="C507" s="641"/>
      <c r="D507" s="153"/>
      <c r="E507" s="124">
        <f t="shared" si="104"/>
        <v>45068.333333333336</v>
      </c>
      <c r="F507" s="124">
        <f t="shared" si="105"/>
        <v>45072.5</v>
      </c>
      <c r="G507" s="125">
        <f t="shared" si="99"/>
        <v>45073.5</v>
      </c>
      <c r="H507" s="126">
        <f t="shared" si="100"/>
        <v>45073.5</v>
      </c>
      <c r="I507" s="199">
        <f t="shared" si="101"/>
        <v>45077.5</v>
      </c>
      <c r="J507" s="199">
        <f t="shared" si="102"/>
        <v>45078.5</v>
      </c>
      <c r="K507" s="908">
        <f t="shared" si="103"/>
        <v>45080.5</v>
      </c>
      <c r="L507" s="375"/>
      <c r="M507" s="375"/>
      <c r="N507" s="80"/>
      <c r="O507" s="80"/>
    </row>
    <row r="508" spans="1:15" ht="21.75" customHeight="1" hidden="1">
      <c r="A508" s="235"/>
      <c r="B508" s="123" t="s">
        <v>5</v>
      </c>
      <c r="C508" s="641"/>
      <c r="D508" s="153"/>
      <c r="E508" s="124">
        <f t="shared" si="104"/>
        <v>45075.333333333336</v>
      </c>
      <c r="F508" s="124">
        <f t="shared" si="105"/>
        <v>45079.5</v>
      </c>
      <c r="G508" s="125">
        <f t="shared" si="99"/>
        <v>45080.5</v>
      </c>
      <c r="H508" s="126">
        <f t="shared" si="100"/>
        <v>45080.5</v>
      </c>
      <c r="I508" s="199">
        <f t="shared" si="101"/>
        <v>45084.5</v>
      </c>
      <c r="J508" s="199">
        <f t="shared" si="102"/>
        <v>45085.5</v>
      </c>
      <c r="K508" s="908">
        <f t="shared" si="103"/>
        <v>45087.5</v>
      </c>
      <c r="L508" s="80"/>
      <c r="M508" s="375"/>
      <c r="N508" s="80"/>
      <c r="O508" s="80"/>
    </row>
    <row r="509" spans="1:15" s="141" customFormat="1" ht="21.75" customHeight="1" hidden="1">
      <c r="A509" s="357"/>
      <c r="B509" s="123" t="s">
        <v>5</v>
      </c>
      <c r="C509" s="304"/>
      <c r="D509" s="153"/>
      <c r="E509" s="124">
        <f t="shared" si="104"/>
        <v>45082.333333333336</v>
      </c>
      <c r="F509" s="124">
        <f t="shared" si="105"/>
        <v>45086.5</v>
      </c>
      <c r="G509" s="125">
        <f t="shared" si="99"/>
        <v>45087.5</v>
      </c>
      <c r="H509" s="126">
        <f t="shared" si="100"/>
        <v>45087.5</v>
      </c>
      <c r="I509" s="199">
        <f t="shared" si="101"/>
        <v>45091.5</v>
      </c>
      <c r="J509" s="199">
        <f t="shared" si="102"/>
        <v>45092.5</v>
      </c>
      <c r="K509" s="908">
        <f t="shared" si="103"/>
        <v>45094.5</v>
      </c>
      <c r="L509" s="140"/>
      <c r="M509" s="140"/>
      <c r="N509" s="140"/>
      <c r="O509" s="140"/>
    </row>
    <row r="510" spans="1:15" ht="21.75" customHeight="1" hidden="1">
      <c r="A510" s="235"/>
      <c r="B510" s="236" t="s">
        <v>5</v>
      </c>
      <c r="C510" s="641"/>
      <c r="D510" s="153"/>
      <c r="E510" s="124">
        <f t="shared" si="104"/>
        <v>45089.333333333336</v>
      </c>
      <c r="F510" s="124">
        <f t="shared" si="105"/>
        <v>45093.5</v>
      </c>
      <c r="G510" s="125">
        <f t="shared" si="99"/>
        <v>45094.5</v>
      </c>
      <c r="H510" s="126">
        <f t="shared" si="100"/>
        <v>45094.5</v>
      </c>
      <c r="I510" s="199">
        <f t="shared" si="101"/>
        <v>45098.5</v>
      </c>
      <c r="J510" s="199">
        <f t="shared" si="102"/>
        <v>45099.5</v>
      </c>
      <c r="K510" s="908">
        <f t="shared" si="103"/>
        <v>45101.5</v>
      </c>
      <c r="L510" s="80"/>
      <c r="M510" s="80"/>
      <c r="N510" s="80"/>
      <c r="O510" s="80"/>
    </row>
    <row r="511" spans="1:15" s="141" customFormat="1" ht="21.75" customHeight="1" hidden="1">
      <c r="A511" s="235"/>
      <c r="B511" s="236" t="s">
        <v>287</v>
      </c>
      <c r="C511" s="641"/>
      <c r="D511" s="153"/>
      <c r="E511" s="124">
        <f t="shared" si="104"/>
        <v>45096.333333333336</v>
      </c>
      <c r="F511" s="124">
        <f t="shared" si="105"/>
        <v>45100.5</v>
      </c>
      <c r="G511" s="125">
        <f t="shared" si="99"/>
        <v>45101.5</v>
      </c>
      <c r="H511" s="126">
        <f t="shared" si="100"/>
        <v>45101.5</v>
      </c>
      <c r="I511" s="199">
        <f t="shared" si="101"/>
        <v>45105.5</v>
      </c>
      <c r="J511" s="199">
        <f t="shared" si="102"/>
        <v>45106.5</v>
      </c>
      <c r="K511" s="908">
        <f t="shared" si="103"/>
        <v>45108.5</v>
      </c>
      <c r="L511" s="140"/>
      <c r="M511" s="140"/>
      <c r="N511" s="140"/>
      <c r="O511" s="140"/>
    </row>
    <row r="512" spans="1:15" s="141" customFormat="1" ht="21.75" customHeight="1" hidden="1">
      <c r="A512" s="235"/>
      <c r="B512" s="236" t="s">
        <v>287</v>
      </c>
      <c r="C512" s="641"/>
      <c r="D512" s="153"/>
      <c r="E512" s="124">
        <f>E511+7</f>
        <v>45103.333333333336</v>
      </c>
      <c r="F512" s="124">
        <f>F511+7</f>
        <v>45107.5</v>
      </c>
      <c r="G512" s="125">
        <f t="shared" si="99"/>
        <v>45108.5</v>
      </c>
      <c r="H512" s="126">
        <f t="shared" si="100"/>
        <v>45108.5</v>
      </c>
      <c r="I512" s="199">
        <f t="shared" si="101"/>
        <v>45112.5</v>
      </c>
      <c r="J512" s="199">
        <f t="shared" si="102"/>
        <v>45113.5</v>
      </c>
      <c r="K512" s="908">
        <f t="shared" si="103"/>
        <v>45115.5</v>
      </c>
      <c r="L512" s="140"/>
      <c r="M512" s="140"/>
      <c r="N512" s="140"/>
      <c r="O512" s="140"/>
    </row>
    <row r="513" spans="1:15" s="141" customFormat="1" ht="21.75" customHeight="1" hidden="1">
      <c r="A513" s="235"/>
      <c r="B513" s="236" t="s">
        <v>287</v>
      </c>
      <c r="C513" s="641"/>
      <c r="D513" s="153"/>
      <c r="E513" s="124">
        <f>E512+7</f>
        <v>45110.333333333336</v>
      </c>
      <c r="F513" s="124">
        <f>F512+7</f>
        <v>45114.5</v>
      </c>
      <c r="G513" s="125">
        <f t="shared" si="99"/>
        <v>45115.5</v>
      </c>
      <c r="H513" s="126">
        <f t="shared" si="100"/>
        <v>45115.5</v>
      </c>
      <c r="I513" s="199">
        <f t="shared" si="101"/>
        <v>45119.5</v>
      </c>
      <c r="J513" s="199">
        <f t="shared" si="102"/>
        <v>45120.5</v>
      </c>
      <c r="K513" s="908">
        <f t="shared" si="103"/>
        <v>45122.5</v>
      </c>
      <c r="L513" s="140"/>
      <c r="M513" s="140"/>
      <c r="N513" s="140"/>
      <c r="O513" s="140"/>
    </row>
    <row r="514" spans="1:15" s="141" customFormat="1" ht="21.75" customHeight="1" hidden="1">
      <c r="A514" s="534"/>
      <c r="B514" s="534"/>
      <c r="C514" s="573"/>
      <c r="D514" s="78"/>
      <c r="E514" s="156"/>
      <c r="F514" s="157"/>
      <c r="G514" s="106"/>
      <c r="H514" s="106"/>
      <c r="I514" s="135"/>
      <c r="J514" s="409"/>
      <c r="K514" s="140"/>
      <c r="L514" s="140"/>
      <c r="M514" s="140"/>
      <c r="N514" s="140"/>
      <c r="O514" s="140"/>
    </row>
    <row r="515" spans="1:15" s="141" customFormat="1" ht="21.75" customHeight="1" hidden="1">
      <c r="A515" s="534"/>
      <c r="B515" s="534"/>
      <c r="C515" s="573"/>
      <c r="D515" s="78"/>
      <c r="E515" s="615"/>
      <c r="F515" s="574"/>
      <c r="G515" s="106"/>
      <c r="H515" s="106"/>
      <c r="I515" s="135"/>
      <c r="J515" s="409"/>
      <c r="K515" s="140"/>
      <c r="L515" s="140"/>
      <c r="M515" s="140"/>
      <c r="N515" s="140"/>
      <c r="O515" s="140"/>
    </row>
    <row r="516" spans="1:15" s="141" customFormat="1" ht="31.5" customHeight="1" hidden="1">
      <c r="A516" s="385" t="s">
        <v>227</v>
      </c>
      <c r="B516" s="385"/>
      <c r="C516" s="619"/>
      <c r="D516" s="620"/>
      <c r="E516" s="621"/>
      <c r="F516" s="160"/>
      <c r="G516" s="159"/>
      <c r="H516" s="159" t="s">
        <v>179</v>
      </c>
      <c r="I516" s="135"/>
      <c r="J516" s="409"/>
      <c r="K516" s="140"/>
      <c r="L516" s="140"/>
      <c r="M516" s="140"/>
      <c r="N516" s="140"/>
      <c r="O516" s="140"/>
    </row>
    <row r="517" spans="1:15" ht="23.25" customHeight="1" hidden="1">
      <c r="A517" s="385" t="s">
        <v>228</v>
      </c>
      <c r="B517" s="563"/>
      <c r="C517" s="616"/>
      <c r="D517" s="75"/>
      <c r="E517" s="621"/>
      <c r="F517" s="104"/>
      <c r="G517" s="159"/>
      <c r="H517" s="101"/>
      <c r="I517" s="362"/>
      <c r="J517" s="101"/>
      <c r="K517" s="101"/>
      <c r="L517" s="101"/>
      <c r="M517" s="101"/>
      <c r="N517" s="101"/>
      <c r="O517" s="101"/>
    </row>
    <row r="518" spans="1:15" ht="23.25" customHeight="1" hidden="1">
      <c r="A518" s="385" t="s">
        <v>225</v>
      </c>
      <c r="B518" s="134"/>
      <c r="C518" s="336"/>
      <c r="D518" s="78"/>
      <c r="E518" s="361"/>
      <c r="F518" s="104"/>
      <c r="G518" s="159"/>
      <c r="H518" s="101"/>
      <c r="I518" s="362"/>
      <c r="J518" s="101"/>
      <c r="K518" s="101"/>
      <c r="L518" s="101"/>
      <c r="M518" s="101"/>
      <c r="N518" s="101"/>
      <c r="O518" s="101"/>
    </row>
    <row r="519" spans="1:15" ht="23.25" customHeight="1" thickBot="1">
      <c r="A519" s="130"/>
      <c r="B519" s="134"/>
      <c r="C519" s="336"/>
      <c r="D519" s="78"/>
      <c r="E519" s="361"/>
      <c r="F519" s="104"/>
      <c r="G519" s="159"/>
      <c r="H519" s="101"/>
      <c r="I519" s="362"/>
      <c r="J519" s="101"/>
      <c r="K519" s="101"/>
      <c r="L519" s="101"/>
      <c r="M519" s="101"/>
      <c r="N519" s="101"/>
      <c r="O519" s="101"/>
    </row>
    <row r="520" spans="1:14" ht="33" customHeight="1" thickTop="1">
      <c r="A520" s="86" t="s">
        <v>331</v>
      </c>
      <c r="B520" s="87"/>
      <c r="C520" s="88"/>
      <c r="D520" s="89"/>
      <c r="E520" s="220"/>
      <c r="F520" s="280"/>
      <c r="G520" s="280"/>
      <c r="H520" s="662" t="s">
        <v>327</v>
      </c>
      <c r="I520" s="592"/>
      <c r="J520" s="425"/>
      <c r="K520" s="425"/>
      <c r="L520" s="425"/>
      <c r="M520" s="660"/>
      <c r="N520" s="654"/>
    </row>
    <row r="521" spans="1:14" ht="29.25" customHeight="1" thickBot="1">
      <c r="A521" s="92" t="s">
        <v>297</v>
      </c>
      <c r="B521" s="93"/>
      <c r="C521" s="94"/>
      <c r="D521" s="95"/>
      <c r="E521" s="96"/>
      <c r="F521" s="97"/>
      <c r="G521" s="373"/>
      <c r="H521" s="142"/>
      <c r="I521" s="596" t="s">
        <v>207</v>
      </c>
      <c r="J521" s="663"/>
      <c r="K521" s="426"/>
      <c r="L521" s="426"/>
      <c r="M521" s="661"/>
      <c r="N521" s="654"/>
    </row>
    <row r="522" spans="1:14" ht="9" customHeight="1" thickTop="1">
      <c r="A522" s="101"/>
      <c r="B522" s="101"/>
      <c r="C522" s="101"/>
      <c r="D522" s="101"/>
      <c r="E522" s="101"/>
      <c r="F522" s="31"/>
      <c r="G522" s="282"/>
      <c r="H522" s="101"/>
      <c r="I522" s="101"/>
      <c r="J522" s="101"/>
      <c r="K522" s="101"/>
      <c r="L522" s="101"/>
      <c r="M522" s="101"/>
      <c r="N522" s="101"/>
    </row>
    <row r="523" spans="1:14" ht="23.25" customHeight="1">
      <c r="A523" s="107" t="s">
        <v>1</v>
      </c>
      <c r="B523" s="108"/>
      <c r="C523" s="108"/>
      <c r="D523" s="108"/>
      <c r="E523" s="109" t="s">
        <v>15</v>
      </c>
      <c r="F523" s="110" t="s">
        <v>14</v>
      </c>
      <c r="G523" s="1053" t="s">
        <v>2</v>
      </c>
      <c r="H523" s="1054"/>
      <c r="I523" s="109" t="s">
        <v>3</v>
      </c>
      <c r="J523" s="655" t="s">
        <v>3</v>
      </c>
      <c r="K523" s="657" t="s">
        <v>3</v>
      </c>
      <c r="L523" s="109" t="s">
        <v>3</v>
      </c>
      <c r="M523" s="109" t="s">
        <v>47</v>
      </c>
      <c r="N523" s="101"/>
    </row>
    <row r="524" spans="1:14" ht="18.75" customHeight="1">
      <c r="A524" s="111"/>
      <c r="B524" s="80"/>
      <c r="C524" s="80"/>
      <c r="D524" s="80"/>
      <c r="E524" s="112"/>
      <c r="F524" s="113"/>
      <c r="G524" s="114"/>
      <c r="H524" s="115"/>
      <c r="I524" s="112"/>
      <c r="J524" s="654"/>
      <c r="K524" s="658"/>
      <c r="L524" s="850"/>
      <c r="M524" s="850"/>
      <c r="N524" s="101"/>
    </row>
    <row r="525" spans="1:14" ht="21" customHeight="1">
      <c r="A525" s="111"/>
      <c r="B525" s="80"/>
      <c r="C525" s="80"/>
      <c r="D525" s="80"/>
      <c r="E525" s="109" t="s">
        <v>87</v>
      </c>
      <c r="F525" s="109" t="s">
        <v>177</v>
      </c>
      <c r="G525" s="146" t="s">
        <v>3</v>
      </c>
      <c r="H525" s="72" t="s">
        <v>4</v>
      </c>
      <c r="I525" s="339" t="s">
        <v>223</v>
      </c>
      <c r="J525" s="656" t="s">
        <v>436</v>
      </c>
      <c r="K525" s="659" t="s">
        <v>178</v>
      </c>
      <c r="L525" s="339" t="s">
        <v>222</v>
      </c>
      <c r="M525" s="339" t="s">
        <v>155</v>
      </c>
      <c r="N525" s="101"/>
    </row>
    <row r="526" spans="1:14" s="154" customFormat="1" ht="20.25" customHeight="1">
      <c r="A526" s="357" t="s">
        <v>285</v>
      </c>
      <c r="B526" s="123" t="s">
        <v>5</v>
      </c>
      <c r="C526" s="122">
        <v>167</v>
      </c>
      <c r="D526" s="905" t="s">
        <v>46</v>
      </c>
      <c r="E526" s="124">
        <v>45395.333333333336</v>
      </c>
      <c r="F526" s="124">
        <v>45399.958333333336</v>
      </c>
      <c r="G526" s="125">
        <f>F526+1</f>
        <v>45400.958333333336</v>
      </c>
      <c r="H526" s="126">
        <f>G526+1</f>
        <v>45401.958333333336</v>
      </c>
      <c r="I526" s="199">
        <f>H526+1</f>
        <v>45402.958333333336</v>
      </c>
      <c r="J526" s="199">
        <f>H526+5</f>
        <v>45406.958333333336</v>
      </c>
      <c r="K526" s="199">
        <f>H526+8</f>
        <v>45409.958333333336</v>
      </c>
      <c r="L526" s="121">
        <f>H526+9</f>
        <v>45410.958333333336</v>
      </c>
      <c r="M526" s="121">
        <f>H526+11</f>
        <v>45412.958333333336</v>
      </c>
      <c r="N526" s="131"/>
    </row>
    <row r="527" spans="1:14" s="154" customFormat="1" ht="23.25">
      <c r="A527" s="357" t="s">
        <v>416</v>
      </c>
      <c r="B527" s="123" t="s">
        <v>5</v>
      </c>
      <c r="C527" s="122">
        <v>229</v>
      </c>
      <c r="D527" s="905" t="s">
        <v>46</v>
      </c>
      <c r="E527" s="124">
        <f>E526+7</f>
        <v>45402.333333333336</v>
      </c>
      <c r="F527" s="124">
        <f>F526+7</f>
        <v>45406.958333333336</v>
      </c>
      <c r="G527" s="125">
        <f>F527+1</f>
        <v>45407.958333333336</v>
      </c>
      <c r="H527" s="126">
        <f>G527+1</f>
        <v>45408.958333333336</v>
      </c>
      <c r="I527" s="199">
        <f aca="true" t="shared" si="106" ref="I527:I535">H527+1</f>
        <v>45409.958333333336</v>
      </c>
      <c r="J527" s="199">
        <f aca="true" t="shared" si="107" ref="J527:J535">H527+5</f>
        <v>45413.958333333336</v>
      </c>
      <c r="K527" s="199">
        <f aca="true" t="shared" si="108" ref="K527:K535">H527+8</f>
        <v>45416.958333333336</v>
      </c>
      <c r="L527" s="121">
        <f aca="true" t="shared" si="109" ref="L527:L535">H527+9</f>
        <v>45417.958333333336</v>
      </c>
      <c r="M527" s="121">
        <f aca="true" t="shared" si="110" ref="M527:M535">H527+11</f>
        <v>45419.958333333336</v>
      </c>
      <c r="N527" s="131"/>
    </row>
    <row r="528" spans="1:14" s="154" customFormat="1" ht="23.25">
      <c r="A528" s="357" t="s">
        <v>440</v>
      </c>
      <c r="B528" s="236" t="s">
        <v>5</v>
      </c>
      <c r="C528" s="827" t="s">
        <v>441</v>
      </c>
      <c r="D528" s="305">
        <v>3</v>
      </c>
      <c r="E528" s="124">
        <f aca="true" t="shared" si="111" ref="E528:E535">E527+7</f>
        <v>45409.333333333336</v>
      </c>
      <c r="F528" s="124">
        <f aca="true" t="shared" si="112" ref="F528:F535">F527+7</f>
        <v>45413.958333333336</v>
      </c>
      <c r="G528" s="125">
        <f aca="true" t="shared" si="113" ref="G528:G535">F528+1</f>
        <v>45414.958333333336</v>
      </c>
      <c r="H528" s="126">
        <f aca="true" t="shared" si="114" ref="H528:H535">G528+1</f>
        <v>45415.958333333336</v>
      </c>
      <c r="I528" s="750">
        <f>H528+1</f>
        <v>45416.958333333336</v>
      </c>
      <c r="J528" s="199">
        <f t="shared" si="107"/>
        <v>45420.958333333336</v>
      </c>
      <c r="K528" s="199">
        <f t="shared" si="108"/>
        <v>45423.958333333336</v>
      </c>
      <c r="L528" s="121">
        <f t="shared" si="109"/>
        <v>45424.958333333336</v>
      </c>
      <c r="M528" s="121">
        <f t="shared" si="110"/>
        <v>45426.958333333336</v>
      </c>
      <c r="N528" s="131"/>
    </row>
    <row r="529" spans="1:14" ht="22.5" customHeight="1">
      <c r="A529" s="235" t="s">
        <v>442</v>
      </c>
      <c r="B529" s="123" t="s">
        <v>5</v>
      </c>
      <c r="C529" s="122" t="s">
        <v>445</v>
      </c>
      <c r="D529" s="905" t="s">
        <v>46</v>
      </c>
      <c r="E529" s="124">
        <f t="shared" si="111"/>
        <v>45416.333333333336</v>
      </c>
      <c r="F529" s="124">
        <f t="shared" si="112"/>
        <v>45420.958333333336</v>
      </c>
      <c r="G529" s="125">
        <f t="shared" si="113"/>
        <v>45421.958333333336</v>
      </c>
      <c r="H529" s="126">
        <f t="shared" si="114"/>
        <v>45422.958333333336</v>
      </c>
      <c r="I529" s="199">
        <f t="shared" si="106"/>
        <v>45423.958333333336</v>
      </c>
      <c r="J529" s="199">
        <f t="shared" si="107"/>
        <v>45427.958333333336</v>
      </c>
      <c r="K529" s="199">
        <f t="shared" si="108"/>
        <v>45430.958333333336</v>
      </c>
      <c r="L529" s="121">
        <f t="shared" si="109"/>
        <v>45431.958333333336</v>
      </c>
      <c r="M529" s="121">
        <f t="shared" si="110"/>
        <v>45433.958333333336</v>
      </c>
      <c r="N529" s="101"/>
    </row>
    <row r="530" spans="1:14" ht="23.25" customHeight="1">
      <c r="A530" s="357" t="s">
        <v>285</v>
      </c>
      <c r="B530" s="236" t="s">
        <v>5</v>
      </c>
      <c r="C530" s="827">
        <v>168</v>
      </c>
      <c r="D530" s="305" t="s">
        <v>46</v>
      </c>
      <c r="E530" s="124">
        <f t="shared" si="111"/>
        <v>45423.333333333336</v>
      </c>
      <c r="F530" s="124">
        <f t="shared" si="112"/>
        <v>45427.958333333336</v>
      </c>
      <c r="G530" s="125">
        <f t="shared" si="113"/>
        <v>45428.958333333336</v>
      </c>
      <c r="H530" s="126">
        <f t="shared" si="114"/>
        <v>45429.958333333336</v>
      </c>
      <c r="I530" s="199">
        <f t="shared" si="106"/>
        <v>45430.958333333336</v>
      </c>
      <c r="J530" s="199">
        <f t="shared" si="107"/>
        <v>45434.958333333336</v>
      </c>
      <c r="K530" s="199">
        <f t="shared" si="108"/>
        <v>45437.958333333336</v>
      </c>
      <c r="L530" s="121">
        <f t="shared" si="109"/>
        <v>45438.958333333336</v>
      </c>
      <c r="M530" s="121">
        <f t="shared" si="110"/>
        <v>45440.958333333336</v>
      </c>
      <c r="N530" s="101"/>
    </row>
    <row r="531" spans="1:14" ht="21.75" customHeight="1">
      <c r="A531" s="357" t="s">
        <v>416</v>
      </c>
      <c r="B531" s="236" t="s">
        <v>5</v>
      </c>
      <c r="C531" s="827">
        <v>230</v>
      </c>
      <c r="D531" s="305" t="s">
        <v>46</v>
      </c>
      <c r="E531" s="124">
        <f t="shared" si="111"/>
        <v>45430.333333333336</v>
      </c>
      <c r="F531" s="124">
        <f t="shared" si="112"/>
        <v>45434.958333333336</v>
      </c>
      <c r="G531" s="125">
        <f t="shared" si="113"/>
        <v>45435.958333333336</v>
      </c>
      <c r="H531" s="126">
        <f t="shared" si="114"/>
        <v>45436.958333333336</v>
      </c>
      <c r="I531" s="199">
        <f t="shared" si="106"/>
        <v>45437.958333333336</v>
      </c>
      <c r="J531" s="199">
        <f t="shared" si="107"/>
        <v>45441.958333333336</v>
      </c>
      <c r="K531" s="199">
        <f t="shared" si="108"/>
        <v>45444.958333333336</v>
      </c>
      <c r="L531" s="121">
        <f t="shared" si="109"/>
        <v>45445.958333333336</v>
      </c>
      <c r="M531" s="121">
        <f t="shared" si="110"/>
        <v>45447.958333333336</v>
      </c>
      <c r="N531" s="814"/>
    </row>
    <row r="532" spans="1:14" ht="21.75" customHeight="1">
      <c r="A532" s="357" t="s">
        <v>440</v>
      </c>
      <c r="B532" s="123" t="s">
        <v>5</v>
      </c>
      <c r="C532" s="122" t="s">
        <v>441</v>
      </c>
      <c r="D532" s="905" t="s">
        <v>57</v>
      </c>
      <c r="E532" s="124">
        <f t="shared" si="111"/>
        <v>45437.333333333336</v>
      </c>
      <c r="F532" s="124">
        <f t="shared" si="112"/>
        <v>45441.958333333336</v>
      </c>
      <c r="G532" s="125">
        <f t="shared" si="113"/>
        <v>45442.958333333336</v>
      </c>
      <c r="H532" s="126">
        <f t="shared" si="114"/>
        <v>45443.958333333336</v>
      </c>
      <c r="I532" s="199">
        <f t="shared" si="106"/>
        <v>45444.958333333336</v>
      </c>
      <c r="J532" s="199">
        <f t="shared" si="107"/>
        <v>45448.958333333336</v>
      </c>
      <c r="K532" s="199">
        <f t="shared" si="108"/>
        <v>45451.958333333336</v>
      </c>
      <c r="L532" s="121">
        <f t="shared" si="109"/>
        <v>45452.958333333336</v>
      </c>
      <c r="M532" s="121">
        <f t="shared" si="110"/>
        <v>45454.958333333336</v>
      </c>
      <c r="N532" s="80"/>
    </row>
    <row r="533" spans="1:14" s="141" customFormat="1" ht="21.75" customHeight="1">
      <c r="A533" s="235" t="s">
        <v>442</v>
      </c>
      <c r="B533" s="123" t="s">
        <v>5</v>
      </c>
      <c r="C533" s="122" t="s">
        <v>466</v>
      </c>
      <c r="D533" s="905" t="s">
        <v>46</v>
      </c>
      <c r="E533" s="124">
        <f t="shared" si="111"/>
        <v>45444.333333333336</v>
      </c>
      <c r="F533" s="124">
        <f t="shared" si="112"/>
        <v>45448.958333333336</v>
      </c>
      <c r="G533" s="125">
        <f t="shared" si="113"/>
        <v>45449.958333333336</v>
      </c>
      <c r="H533" s="126">
        <f t="shared" si="114"/>
        <v>45450.958333333336</v>
      </c>
      <c r="I533" s="199">
        <f t="shared" si="106"/>
        <v>45451.958333333336</v>
      </c>
      <c r="J533" s="199">
        <f t="shared" si="107"/>
        <v>45455.958333333336</v>
      </c>
      <c r="K533" s="199">
        <f t="shared" si="108"/>
        <v>45458.958333333336</v>
      </c>
      <c r="L533" s="121">
        <f t="shared" si="109"/>
        <v>45459.958333333336</v>
      </c>
      <c r="M533" s="121">
        <f t="shared" si="110"/>
        <v>45461.958333333336</v>
      </c>
      <c r="N533" s="140"/>
    </row>
    <row r="534" spans="1:14" ht="21.75" customHeight="1">
      <c r="A534" s="357" t="s">
        <v>285</v>
      </c>
      <c r="B534" s="123" t="s">
        <v>5</v>
      </c>
      <c r="C534" s="122">
        <v>169</v>
      </c>
      <c r="D534" s="905" t="s">
        <v>46</v>
      </c>
      <c r="E534" s="124">
        <f t="shared" si="111"/>
        <v>45451.333333333336</v>
      </c>
      <c r="F534" s="124">
        <f t="shared" si="112"/>
        <v>45455.958333333336</v>
      </c>
      <c r="G534" s="125">
        <f t="shared" si="113"/>
        <v>45456.958333333336</v>
      </c>
      <c r="H534" s="126">
        <f t="shared" si="114"/>
        <v>45457.958333333336</v>
      </c>
      <c r="I534" s="199">
        <f t="shared" si="106"/>
        <v>45458.958333333336</v>
      </c>
      <c r="J534" s="199">
        <f t="shared" si="107"/>
        <v>45462.958333333336</v>
      </c>
      <c r="K534" s="199">
        <f t="shared" si="108"/>
        <v>45465.958333333336</v>
      </c>
      <c r="L534" s="121">
        <f t="shared" si="109"/>
        <v>45466.958333333336</v>
      </c>
      <c r="M534" s="121">
        <f t="shared" si="110"/>
        <v>45468.958333333336</v>
      </c>
      <c r="N534" s="80"/>
    </row>
    <row r="535" spans="1:14" s="141" customFormat="1" ht="21.75" customHeight="1">
      <c r="A535" s="357" t="s">
        <v>416</v>
      </c>
      <c r="B535" s="236" t="s">
        <v>5</v>
      </c>
      <c r="C535" s="827">
        <v>231</v>
      </c>
      <c r="D535" s="305" t="s">
        <v>46</v>
      </c>
      <c r="E535" s="124">
        <f t="shared" si="111"/>
        <v>45458.333333333336</v>
      </c>
      <c r="F535" s="124">
        <f t="shared" si="112"/>
        <v>45462.958333333336</v>
      </c>
      <c r="G535" s="125">
        <f t="shared" si="113"/>
        <v>45463.958333333336</v>
      </c>
      <c r="H535" s="126">
        <f t="shared" si="114"/>
        <v>45464.958333333336</v>
      </c>
      <c r="I535" s="199">
        <f t="shared" si="106"/>
        <v>45465.958333333336</v>
      </c>
      <c r="J535" s="199">
        <f t="shared" si="107"/>
        <v>45469.958333333336</v>
      </c>
      <c r="K535" s="199">
        <f t="shared" si="108"/>
        <v>45472.958333333336</v>
      </c>
      <c r="L535" s="121">
        <f t="shared" si="109"/>
        <v>45473.958333333336</v>
      </c>
      <c r="M535" s="121">
        <f t="shared" si="110"/>
        <v>45475.958333333336</v>
      </c>
      <c r="N535" s="140"/>
    </row>
    <row r="536" spans="1:15" s="141" customFormat="1" ht="21.75" customHeight="1">
      <c r="A536" s="756"/>
      <c r="B536" s="108"/>
      <c r="C536" s="384"/>
      <c r="D536" s="78"/>
      <c r="E536" s="156"/>
      <c r="F536" s="157"/>
      <c r="G536" s="106"/>
      <c r="H536" s="106"/>
      <c r="I536" s="135"/>
      <c r="J536" s="409"/>
      <c r="K536" s="140"/>
      <c r="L536" s="140"/>
      <c r="M536" s="140"/>
      <c r="N536" s="140"/>
      <c r="O536" s="140"/>
    </row>
    <row r="537" spans="1:15" s="141" customFormat="1" ht="28.5" customHeight="1">
      <c r="A537" s="385" t="s">
        <v>219</v>
      </c>
      <c r="B537" s="385"/>
      <c r="C537" s="619"/>
      <c r="D537" s="620"/>
      <c r="E537" s="621"/>
      <c r="F537" s="160"/>
      <c r="G537" s="137"/>
      <c r="H537" s="137" t="s">
        <v>195</v>
      </c>
      <c r="I537" s="135"/>
      <c r="J537" s="409"/>
      <c r="K537" s="140"/>
      <c r="L537" s="140"/>
      <c r="M537" s="140"/>
      <c r="N537" s="140"/>
      <c r="O537" s="140"/>
    </row>
    <row r="538" spans="1:15" ht="25.5" customHeight="1">
      <c r="A538" s="385" t="s">
        <v>224</v>
      </c>
      <c r="B538" s="563"/>
      <c r="C538" s="616"/>
      <c r="D538" s="168"/>
      <c r="E538" s="361"/>
      <c r="F538" s="104"/>
      <c r="G538" s="159"/>
      <c r="H538" s="159" t="s">
        <v>179</v>
      </c>
      <c r="I538" s="362"/>
      <c r="J538" s="101"/>
      <c r="K538" s="101"/>
      <c r="L538" s="101"/>
      <c r="M538" s="101"/>
      <c r="N538" s="101"/>
      <c r="O538" s="101"/>
    </row>
    <row r="539" spans="1:15" ht="20.25" customHeight="1">
      <c r="A539" s="385" t="s">
        <v>225</v>
      </c>
      <c r="B539" s="563"/>
      <c r="C539" s="616"/>
      <c r="D539" s="168"/>
      <c r="E539" s="361"/>
      <c r="F539" s="104"/>
      <c r="G539" s="175"/>
      <c r="H539" s="101"/>
      <c r="I539" s="362"/>
      <c r="J539" s="101"/>
      <c r="K539" s="101"/>
      <c r="L539" s="101"/>
      <c r="M539" s="101"/>
      <c r="N539" s="101"/>
      <c r="O539" s="101"/>
    </row>
    <row r="540" spans="1:15" ht="20.25" customHeight="1">
      <c r="A540" s="385" t="s">
        <v>290</v>
      </c>
      <c r="B540" s="563"/>
      <c r="C540" s="616"/>
      <c r="D540" s="168"/>
      <c r="E540" s="361"/>
      <c r="F540" s="104"/>
      <c r="G540" s="175"/>
      <c r="H540" s="101"/>
      <c r="I540" s="362"/>
      <c r="J540" s="101"/>
      <c r="K540" s="101"/>
      <c r="L540" s="101"/>
      <c r="M540" s="101"/>
      <c r="N540" s="101"/>
      <c r="O540" s="101"/>
    </row>
    <row r="541" spans="1:15" ht="20.25" customHeight="1">
      <c r="A541" s="385" t="s">
        <v>437</v>
      </c>
      <c r="B541" s="563"/>
      <c r="C541" s="616"/>
      <c r="D541" s="168"/>
      <c r="E541" s="361"/>
      <c r="F541" s="104"/>
      <c r="G541" s="175"/>
      <c r="H541" s="101"/>
      <c r="I541" s="362"/>
      <c r="J541" s="101"/>
      <c r="K541" s="101"/>
      <c r="L541" s="101"/>
      <c r="M541" s="101"/>
      <c r="N541" s="101"/>
      <c r="O541" s="101"/>
    </row>
    <row r="542" spans="1:15" ht="20.25" customHeight="1">
      <c r="A542" s="385"/>
      <c r="B542" s="563"/>
      <c r="C542" s="616"/>
      <c r="D542" s="168"/>
      <c r="E542" s="361"/>
      <c r="F542" s="104"/>
      <c r="G542" s="175"/>
      <c r="H542" s="101"/>
      <c r="I542" s="362"/>
      <c r="J542" s="101"/>
      <c r="K542" s="101"/>
      <c r="L542" s="101"/>
      <c r="M542" s="101"/>
      <c r="N542" s="101"/>
      <c r="O542" s="101"/>
    </row>
    <row r="543" spans="1:15" ht="20.25" customHeight="1" thickBot="1">
      <c r="A543" s="385"/>
      <c r="B543" s="563"/>
      <c r="C543" s="616"/>
      <c r="D543" s="168"/>
      <c r="E543" s="361"/>
      <c r="F543" s="104"/>
      <c r="G543" s="175"/>
      <c r="H543" s="101"/>
      <c r="I543" s="362"/>
      <c r="J543" s="101"/>
      <c r="K543" s="101"/>
      <c r="L543" s="101"/>
      <c r="M543" s="101"/>
      <c r="N543" s="101"/>
      <c r="O543" s="101"/>
    </row>
    <row r="544" spans="1:15" ht="33.75" customHeight="1" thickTop="1">
      <c r="A544" s="86" t="s">
        <v>405</v>
      </c>
      <c r="B544" s="87"/>
      <c r="C544" s="88"/>
      <c r="D544" s="89"/>
      <c r="E544" s="220"/>
      <c r="F544" s="662" t="s">
        <v>327</v>
      </c>
      <c r="G544" s="592"/>
      <c r="H544" s="425"/>
      <c r="I544" s="425"/>
      <c r="J544" s="660"/>
      <c r="K544" s="638"/>
      <c r="L544" s="101"/>
      <c r="M544" s="101"/>
      <c r="N544" s="101"/>
      <c r="O544" s="101"/>
    </row>
    <row r="545" spans="1:15" ht="40.5" customHeight="1" thickBot="1">
      <c r="A545" s="92" t="s">
        <v>297</v>
      </c>
      <c r="B545" s="93"/>
      <c r="C545" s="94"/>
      <c r="D545" s="95"/>
      <c r="E545" s="96"/>
      <c r="F545" s="596"/>
      <c r="G545" s="596" t="s">
        <v>207</v>
      </c>
      <c r="H545" s="142"/>
      <c r="I545" s="596"/>
      <c r="J545" s="1009"/>
      <c r="K545" s="638"/>
      <c r="L545" s="101"/>
      <c r="M545" s="101"/>
      <c r="N545" s="101"/>
      <c r="O545" s="101"/>
    </row>
    <row r="546" spans="1:15" ht="20.25" customHeight="1" thickTop="1">
      <c r="A546" s="101"/>
      <c r="B546" s="101"/>
      <c r="C546" s="101"/>
      <c r="D546" s="101"/>
      <c r="E546" s="101"/>
      <c r="F546" s="31"/>
      <c r="G546" s="282"/>
      <c r="H546" s="101"/>
      <c r="I546" s="101"/>
      <c r="J546" s="101"/>
      <c r="K546" s="101"/>
      <c r="L546" s="101"/>
      <c r="M546" s="101"/>
      <c r="N546" s="101"/>
      <c r="O546" s="101"/>
    </row>
    <row r="547" spans="1:15" ht="20.25" customHeight="1">
      <c r="A547" s="107" t="s">
        <v>1</v>
      </c>
      <c r="B547" s="108"/>
      <c r="C547" s="108"/>
      <c r="D547" s="108"/>
      <c r="E547" s="109" t="s">
        <v>15</v>
      </c>
      <c r="F547" s="110" t="s">
        <v>14</v>
      </c>
      <c r="G547" s="1053" t="s">
        <v>2</v>
      </c>
      <c r="H547" s="1054"/>
      <c r="I547" s="13" t="s">
        <v>3</v>
      </c>
      <c r="J547" s="1008" t="s">
        <v>47</v>
      </c>
      <c r="K547" s="766"/>
      <c r="L547" s="101"/>
      <c r="M547" s="101"/>
      <c r="N547" s="101"/>
      <c r="O547" s="101"/>
    </row>
    <row r="548" spans="1:15" ht="20.25" customHeight="1">
      <c r="A548" s="111"/>
      <c r="B548" s="80"/>
      <c r="C548" s="80"/>
      <c r="D548" s="80"/>
      <c r="E548" s="112"/>
      <c r="F548" s="113"/>
      <c r="G548" s="114"/>
      <c r="H548" s="115"/>
      <c r="I548" s="145"/>
      <c r="J548" s="395"/>
      <c r="K548" s="618"/>
      <c r="L548" s="101"/>
      <c r="M548" s="101"/>
      <c r="N548" s="101"/>
      <c r="O548" s="101"/>
    </row>
    <row r="549" spans="1:15" ht="20.25" customHeight="1">
      <c r="A549" s="111"/>
      <c r="B549" s="80"/>
      <c r="C549" s="80"/>
      <c r="D549" s="80"/>
      <c r="E549" s="109" t="s">
        <v>87</v>
      </c>
      <c r="F549" s="109" t="s">
        <v>177</v>
      </c>
      <c r="G549" s="146" t="s">
        <v>3</v>
      </c>
      <c r="H549" s="72" t="s">
        <v>4</v>
      </c>
      <c r="I549" s="656" t="s">
        <v>178</v>
      </c>
      <c r="J549" s="1007" t="s">
        <v>222</v>
      </c>
      <c r="K549" s="766"/>
      <c r="L549" s="101"/>
      <c r="M549" s="101"/>
      <c r="N549" s="101"/>
      <c r="O549" s="101"/>
    </row>
    <row r="550" spans="1:15" ht="20.25" customHeight="1">
      <c r="A550" s="128" t="s">
        <v>457</v>
      </c>
      <c r="B550" s="123" t="s">
        <v>5</v>
      </c>
      <c r="C550" s="122" t="s">
        <v>467</v>
      </c>
      <c r="D550" s="123"/>
      <c r="E550" s="812">
        <v>45395.333333333336</v>
      </c>
      <c r="F550" s="812">
        <v>45399.958333333336</v>
      </c>
      <c r="G550" s="125">
        <f aca="true" t="shared" si="115" ref="G550:G558">F550+1</f>
        <v>45400.958333333336</v>
      </c>
      <c r="H550" s="126">
        <f aca="true" t="shared" si="116" ref="H550:H558">G550+1</f>
        <v>45401.958333333336</v>
      </c>
      <c r="I550" s="149">
        <f>H550+4</f>
        <v>45405.958333333336</v>
      </c>
      <c r="J550" s="126">
        <f>H550+6</f>
        <v>45407.958333333336</v>
      </c>
      <c r="K550" s="105"/>
      <c r="L550" s="101"/>
      <c r="M550" s="101"/>
      <c r="N550" s="101"/>
      <c r="O550" s="101"/>
    </row>
    <row r="551" spans="1:15" ht="20.25" customHeight="1">
      <c r="A551" s="920" t="s">
        <v>421</v>
      </c>
      <c r="B551" s="123" t="s">
        <v>5</v>
      </c>
      <c r="C551" s="922" t="s">
        <v>471</v>
      </c>
      <c r="D551" s="123"/>
      <c r="E551" s="1068">
        <f aca="true" t="shared" si="117" ref="E551:F558">E550+7</f>
        <v>45402.333333333336</v>
      </c>
      <c r="F551" s="1068">
        <f t="shared" si="117"/>
        <v>45406.958333333336</v>
      </c>
      <c r="G551" s="952">
        <f t="shared" si="115"/>
        <v>45407.958333333336</v>
      </c>
      <c r="H551" s="928">
        <f t="shared" si="116"/>
        <v>45408.958333333336</v>
      </c>
      <c r="I551" s="945">
        <f aca="true" t="shared" si="118" ref="I551:I558">H551+4</f>
        <v>45412.958333333336</v>
      </c>
      <c r="J551" s="928">
        <f aca="true" t="shared" si="119" ref="J551:J558">H551+6</f>
        <v>45414.958333333336</v>
      </c>
      <c r="K551" s="535"/>
      <c r="L551" s="101"/>
      <c r="M551" s="101"/>
      <c r="N551" s="101"/>
      <c r="O551" s="101"/>
    </row>
    <row r="552" spans="1:15" ht="20.25" customHeight="1">
      <c r="A552" s="357" t="s">
        <v>322</v>
      </c>
      <c r="B552" s="123" t="s">
        <v>5</v>
      </c>
      <c r="C552" s="122" t="s">
        <v>472</v>
      </c>
      <c r="D552" s="123"/>
      <c r="E552" s="124">
        <f t="shared" si="117"/>
        <v>45409.333333333336</v>
      </c>
      <c r="F552" s="124">
        <f t="shared" si="117"/>
        <v>45413.958333333336</v>
      </c>
      <c r="G552" s="125">
        <f t="shared" si="115"/>
        <v>45414.958333333336</v>
      </c>
      <c r="H552" s="126">
        <f t="shared" si="116"/>
        <v>45415.958333333336</v>
      </c>
      <c r="I552" s="149">
        <f t="shared" si="118"/>
        <v>45419.958333333336</v>
      </c>
      <c r="J552" s="928">
        <f t="shared" si="119"/>
        <v>45421.958333333336</v>
      </c>
      <c r="K552" s="535"/>
      <c r="L552" s="101"/>
      <c r="M552" s="101"/>
      <c r="N552" s="101"/>
      <c r="O552" s="101"/>
    </row>
    <row r="553" spans="1:15" ht="20.25" customHeight="1">
      <c r="A553" s="920" t="s">
        <v>508</v>
      </c>
      <c r="B553" s="123" t="s">
        <v>5</v>
      </c>
      <c r="C553" s="922" t="s">
        <v>473</v>
      </c>
      <c r="D553" s="123"/>
      <c r="E553" s="1068">
        <f>E552+7</f>
        <v>45416.333333333336</v>
      </c>
      <c r="F553" s="1068">
        <f>F552+7</f>
        <v>45420.958333333336</v>
      </c>
      <c r="G553" s="952">
        <f t="shared" si="115"/>
        <v>45421.958333333336</v>
      </c>
      <c r="H553" s="928">
        <f t="shared" si="116"/>
        <v>45422.958333333336</v>
      </c>
      <c r="I553" s="945">
        <f t="shared" si="118"/>
        <v>45426.958333333336</v>
      </c>
      <c r="J553" s="928">
        <f t="shared" si="119"/>
        <v>45428.958333333336</v>
      </c>
      <c r="K553" s="535"/>
      <c r="L553" s="101"/>
      <c r="M553" s="101"/>
      <c r="N553" s="101"/>
      <c r="O553" s="101"/>
    </row>
    <row r="554" spans="1:15" ht="20.25" customHeight="1">
      <c r="A554" s="920" t="s">
        <v>306</v>
      </c>
      <c r="B554" s="123" t="s">
        <v>5</v>
      </c>
      <c r="C554" s="122"/>
      <c r="D554" s="123"/>
      <c r="E554" s="1068">
        <f t="shared" si="117"/>
        <v>45423.333333333336</v>
      </c>
      <c r="F554" s="1068">
        <f t="shared" si="117"/>
        <v>45427.958333333336</v>
      </c>
      <c r="G554" s="952">
        <f t="shared" si="115"/>
        <v>45428.958333333336</v>
      </c>
      <c r="H554" s="928">
        <f t="shared" si="116"/>
        <v>45429.958333333336</v>
      </c>
      <c r="I554" s="945">
        <f t="shared" si="118"/>
        <v>45433.958333333336</v>
      </c>
      <c r="J554" s="928">
        <f t="shared" si="119"/>
        <v>45435.958333333336</v>
      </c>
      <c r="K554" s="535"/>
      <c r="L554" s="101"/>
      <c r="M554" s="101"/>
      <c r="N554" s="101"/>
      <c r="O554" s="101"/>
    </row>
    <row r="555" spans="1:15" ht="20.25" customHeight="1">
      <c r="A555" s="128" t="s">
        <v>265</v>
      </c>
      <c r="B555" s="123" t="s">
        <v>5</v>
      </c>
      <c r="C555" s="122" t="s">
        <v>474</v>
      </c>
      <c r="D555" s="123"/>
      <c r="E555" s="124">
        <f t="shared" si="117"/>
        <v>45430.333333333336</v>
      </c>
      <c r="F555" s="124">
        <f t="shared" si="117"/>
        <v>45434.958333333336</v>
      </c>
      <c r="G555" s="125">
        <f t="shared" si="115"/>
        <v>45435.958333333336</v>
      </c>
      <c r="H555" s="126">
        <f t="shared" si="116"/>
        <v>45436.958333333336</v>
      </c>
      <c r="I555" s="149">
        <f t="shared" si="118"/>
        <v>45440.958333333336</v>
      </c>
      <c r="J555" s="126">
        <f t="shared" si="119"/>
        <v>45442.958333333336</v>
      </c>
      <c r="K555" s="535"/>
      <c r="L555" s="101"/>
      <c r="M555" s="101"/>
      <c r="N555" s="101"/>
      <c r="O555" s="101"/>
    </row>
    <row r="556" spans="1:15" ht="20.25" customHeight="1">
      <c r="A556" s="357" t="s">
        <v>446</v>
      </c>
      <c r="B556" s="123" t="s">
        <v>5</v>
      </c>
      <c r="C556" s="122" t="s">
        <v>475</v>
      </c>
      <c r="D556" s="123"/>
      <c r="E556" s="124">
        <f t="shared" si="117"/>
        <v>45437.333333333336</v>
      </c>
      <c r="F556" s="124">
        <f t="shared" si="117"/>
        <v>45441.958333333336</v>
      </c>
      <c r="G556" s="125">
        <f t="shared" si="115"/>
        <v>45442.958333333336</v>
      </c>
      <c r="H556" s="126">
        <f t="shared" si="116"/>
        <v>45443.958333333336</v>
      </c>
      <c r="I556" s="149">
        <f t="shared" si="118"/>
        <v>45447.958333333336</v>
      </c>
      <c r="J556" s="126">
        <f t="shared" si="119"/>
        <v>45449.958333333336</v>
      </c>
      <c r="K556" s="535"/>
      <c r="L556" s="101"/>
      <c r="M556" s="101"/>
      <c r="N556" s="101"/>
      <c r="O556" s="101"/>
    </row>
    <row r="557" spans="1:15" ht="20.25" customHeight="1">
      <c r="A557" s="357" t="s">
        <v>457</v>
      </c>
      <c r="B557" s="123" t="s">
        <v>5</v>
      </c>
      <c r="C557" s="122" t="s">
        <v>476</v>
      </c>
      <c r="D557" s="123"/>
      <c r="E557" s="124">
        <f t="shared" si="117"/>
        <v>45444.333333333336</v>
      </c>
      <c r="F557" s="124">
        <f t="shared" si="117"/>
        <v>45448.958333333336</v>
      </c>
      <c r="G557" s="125">
        <f t="shared" si="115"/>
        <v>45449.958333333336</v>
      </c>
      <c r="H557" s="126">
        <f t="shared" si="116"/>
        <v>45450.958333333336</v>
      </c>
      <c r="I557" s="149">
        <f t="shared" si="118"/>
        <v>45454.958333333336</v>
      </c>
      <c r="J557" s="126">
        <f t="shared" si="119"/>
        <v>45456.958333333336</v>
      </c>
      <c r="K557" s="535"/>
      <c r="L557" s="101"/>
      <c r="M557" s="101"/>
      <c r="N557" s="101"/>
      <c r="O557" s="101"/>
    </row>
    <row r="558" spans="1:15" ht="20.25" customHeight="1">
      <c r="A558" s="357" t="s">
        <v>266</v>
      </c>
      <c r="B558" s="123" t="s">
        <v>5</v>
      </c>
      <c r="C558" s="122" t="s">
        <v>477</v>
      </c>
      <c r="D558" s="123"/>
      <c r="E558" s="124">
        <f t="shared" si="117"/>
        <v>45451.333333333336</v>
      </c>
      <c r="F558" s="124">
        <f t="shared" si="117"/>
        <v>45455.958333333336</v>
      </c>
      <c r="G558" s="125">
        <f t="shared" si="115"/>
        <v>45456.958333333336</v>
      </c>
      <c r="H558" s="126">
        <f t="shared" si="116"/>
        <v>45457.958333333336</v>
      </c>
      <c r="I558" s="149">
        <f t="shared" si="118"/>
        <v>45461.958333333336</v>
      </c>
      <c r="J558" s="126">
        <f t="shared" si="119"/>
        <v>45463.958333333336</v>
      </c>
      <c r="K558" s="535"/>
      <c r="L558" s="101"/>
      <c r="M558" s="101"/>
      <c r="N558" s="101"/>
      <c r="O558" s="101"/>
    </row>
    <row r="559" spans="1:15" ht="20.25" customHeight="1">
      <c r="A559" s="108"/>
      <c r="B559" s="108"/>
      <c r="C559" s="384"/>
      <c r="D559" s="78"/>
      <c r="E559" s="156"/>
      <c r="F559" s="157"/>
      <c r="G559" s="106"/>
      <c r="H559" s="106"/>
      <c r="I559" s="135"/>
      <c r="J559" s="409"/>
      <c r="K559" s="140"/>
      <c r="L559" s="101"/>
      <c r="M559" s="101"/>
      <c r="N559" s="101"/>
      <c r="O559" s="101"/>
    </row>
    <row r="560" spans="1:15" ht="20.25" customHeight="1">
      <c r="A560" s="385" t="s">
        <v>406</v>
      </c>
      <c r="B560" s="385"/>
      <c r="C560" s="619"/>
      <c r="D560" s="620"/>
      <c r="E560" s="621"/>
      <c r="F560" s="160"/>
      <c r="G560" s="137"/>
      <c r="H560" s="137" t="s">
        <v>86</v>
      </c>
      <c r="I560" s="135"/>
      <c r="J560" s="409"/>
      <c r="K560" s="140"/>
      <c r="L560" s="101"/>
      <c r="M560" s="101"/>
      <c r="N560" s="101"/>
      <c r="O560" s="101"/>
    </row>
    <row r="561" spans="1:15" ht="20.25" customHeight="1">
      <c r="A561" s="385" t="s">
        <v>225</v>
      </c>
      <c r="B561" s="74"/>
      <c r="C561" s="431"/>
      <c r="D561" s="75"/>
      <c r="E561" s="431"/>
      <c r="F561" s="104"/>
      <c r="G561" s="175"/>
      <c r="H561" s="101"/>
      <c r="I561" s="362"/>
      <c r="J561" s="101"/>
      <c r="K561" s="101"/>
      <c r="L561" s="101"/>
      <c r="M561" s="101"/>
      <c r="N561" s="101"/>
      <c r="O561" s="101"/>
    </row>
    <row r="562" spans="1:15" ht="20.25" customHeight="1">
      <c r="A562" s="385"/>
      <c r="B562" s="74"/>
      <c r="C562" s="431"/>
      <c r="D562" s="75"/>
      <c r="E562" s="431"/>
      <c r="F562" s="104"/>
      <c r="G562" s="175"/>
      <c r="H562" s="101"/>
      <c r="I562" s="362"/>
      <c r="J562" s="101"/>
      <c r="K562" s="101"/>
      <c r="L562" s="101"/>
      <c r="M562" s="101"/>
      <c r="N562" s="101"/>
      <c r="O562" s="101"/>
    </row>
    <row r="563" spans="1:15" ht="20.25" customHeight="1">
      <c r="A563" s="385"/>
      <c r="B563" s="563"/>
      <c r="C563" s="616"/>
      <c r="D563" s="168"/>
      <c r="E563" s="361"/>
      <c r="F563" s="104"/>
      <c r="G563" s="175"/>
      <c r="H563" s="101"/>
      <c r="I563" s="362"/>
      <c r="J563" s="101"/>
      <c r="K563" s="101"/>
      <c r="L563" s="101"/>
      <c r="M563" s="101"/>
      <c r="N563" s="101"/>
      <c r="O563" s="101"/>
    </row>
    <row r="564" spans="1:15" ht="35.25" customHeight="1" hidden="1" thickTop="1">
      <c r="A564" s="86" t="s">
        <v>355</v>
      </c>
      <c r="B564" s="87"/>
      <c r="C564" s="88"/>
      <c r="D564" s="89"/>
      <c r="E564" s="220"/>
      <c r="F564" s="662" t="s">
        <v>356</v>
      </c>
      <c r="G564" s="592"/>
      <c r="H564" s="425"/>
      <c r="I564" s="425"/>
      <c r="J564" s="654"/>
      <c r="K564" s="101"/>
      <c r="L564" s="101"/>
      <c r="M564" s="101"/>
      <c r="N564" s="101"/>
      <c r="O564" s="101"/>
    </row>
    <row r="565" spans="1:15" ht="40.5" customHeight="1" hidden="1" thickBot="1">
      <c r="A565" s="92" t="s">
        <v>297</v>
      </c>
      <c r="B565" s="93"/>
      <c r="C565" s="94"/>
      <c r="D565" s="95"/>
      <c r="E565" s="96"/>
      <c r="F565" s="596"/>
      <c r="G565" s="596" t="s">
        <v>207</v>
      </c>
      <c r="H565" s="142"/>
      <c r="I565" s="596"/>
      <c r="J565" s="654"/>
      <c r="K565" s="101"/>
      <c r="L565" s="101"/>
      <c r="M565" s="101"/>
      <c r="N565" s="101"/>
      <c r="O565" s="101"/>
    </row>
    <row r="566" spans="1:15" ht="20.25" customHeight="1" hidden="1" thickTop="1">
      <c r="A566" s="101"/>
      <c r="B566" s="101"/>
      <c r="C566" s="101"/>
      <c r="D566" s="101"/>
      <c r="E566" s="101"/>
      <c r="F566" s="31"/>
      <c r="G566" s="282"/>
      <c r="H566" s="101"/>
      <c r="I566" s="101"/>
      <c r="J566" s="101"/>
      <c r="K566" s="101"/>
      <c r="L566" s="101"/>
      <c r="M566" s="101"/>
      <c r="N566" s="101"/>
      <c r="O566" s="101"/>
    </row>
    <row r="567" spans="1:15" ht="20.25" customHeight="1" hidden="1">
      <c r="A567" s="107" t="s">
        <v>1</v>
      </c>
      <c r="B567" s="108"/>
      <c r="C567" s="108"/>
      <c r="D567" s="108"/>
      <c r="E567" s="109" t="s">
        <v>15</v>
      </c>
      <c r="F567" s="110" t="s">
        <v>14</v>
      </c>
      <c r="G567" s="1053" t="s">
        <v>2</v>
      </c>
      <c r="H567" s="1054"/>
      <c r="I567" s="109" t="s">
        <v>3</v>
      </c>
      <c r="J567" s="101"/>
      <c r="K567" s="101"/>
      <c r="L567" s="101"/>
      <c r="M567" s="101"/>
      <c r="N567" s="101"/>
      <c r="O567" s="101"/>
    </row>
    <row r="568" spans="1:15" ht="20.25" customHeight="1" hidden="1">
      <c r="A568" s="111"/>
      <c r="B568" s="80"/>
      <c r="C568" s="80"/>
      <c r="D568" s="80"/>
      <c r="E568" s="112"/>
      <c r="F568" s="113"/>
      <c r="G568" s="114"/>
      <c r="H568" s="115"/>
      <c r="I568" s="112"/>
      <c r="J568" s="101"/>
      <c r="K568" s="101"/>
      <c r="L568" s="101"/>
      <c r="M568" s="101"/>
      <c r="N568" s="101"/>
      <c r="O568" s="101"/>
    </row>
    <row r="569" spans="1:15" ht="20.25" customHeight="1" hidden="1">
      <c r="A569" s="111"/>
      <c r="B569" s="80"/>
      <c r="C569" s="80"/>
      <c r="D569" s="80"/>
      <c r="E569" s="109" t="s">
        <v>61</v>
      </c>
      <c r="F569" s="109" t="s">
        <v>60</v>
      </c>
      <c r="G569" s="146" t="s">
        <v>3</v>
      </c>
      <c r="H569" s="72" t="s">
        <v>4</v>
      </c>
      <c r="I569" s="659" t="s">
        <v>155</v>
      </c>
      <c r="J569" s="101"/>
      <c r="K569" s="101"/>
      <c r="L569" s="101"/>
      <c r="M569" s="101"/>
      <c r="N569" s="101"/>
      <c r="O569" s="101"/>
    </row>
    <row r="570" spans="1:15" ht="20.25" customHeight="1" hidden="1">
      <c r="A570" s="357"/>
      <c r="B570" s="123" t="s">
        <v>5</v>
      </c>
      <c r="C570" s="122"/>
      <c r="D570" s="123"/>
      <c r="E570" s="1015">
        <v>45312.333333333336</v>
      </c>
      <c r="F570" s="1015">
        <v>45316.75</v>
      </c>
      <c r="G570" s="952">
        <f>F570+1</f>
        <v>45317.75</v>
      </c>
      <c r="H570" s="928">
        <f>G570+1</f>
        <v>45318.75</v>
      </c>
      <c r="I570" s="768">
        <f>H570+3</f>
        <v>45321.75</v>
      </c>
      <c r="J570" s="101"/>
      <c r="K570" s="101"/>
      <c r="L570" s="101"/>
      <c r="M570" s="101"/>
      <c r="N570" s="101"/>
      <c r="O570" s="101"/>
    </row>
    <row r="571" spans="1:15" ht="20.25" customHeight="1" hidden="1">
      <c r="A571" s="128"/>
      <c r="B571" s="123" t="s">
        <v>5</v>
      </c>
      <c r="C571" s="122"/>
      <c r="D571" s="123"/>
      <c r="E571" s="1015">
        <v>45317.333333333336</v>
      </c>
      <c r="F571" s="1015">
        <v>45321.75</v>
      </c>
      <c r="G571" s="952">
        <f>F571+1</f>
        <v>45322.75</v>
      </c>
      <c r="H571" s="928">
        <f>G571+1</f>
        <v>45323.75</v>
      </c>
      <c r="I571" s="768">
        <f>H571+3</f>
        <v>45326.75</v>
      </c>
      <c r="J571" s="101"/>
      <c r="K571" s="101"/>
      <c r="L571" s="101"/>
      <c r="M571" s="101"/>
      <c r="N571" s="101"/>
      <c r="O571" s="101"/>
    </row>
    <row r="572" spans="1:15" ht="20.25" customHeight="1" hidden="1">
      <c r="A572" s="128"/>
      <c r="B572" s="123" t="s">
        <v>5</v>
      </c>
      <c r="C572" s="122"/>
      <c r="D572" s="123"/>
      <c r="E572" s="124">
        <f>E570+7</f>
        <v>45319.333333333336</v>
      </c>
      <c r="F572" s="124">
        <f>F570+7</f>
        <v>45323.75</v>
      </c>
      <c r="G572" s="125">
        <f aca="true" t="shared" si="120" ref="G572:G579">F572+1</f>
        <v>45324.75</v>
      </c>
      <c r="H572" s="126">
        <f aca="true" t="shared" si="121" ref="H572:H579">G572+1</f>
        <v>45325.75</v>
      </c>
      <c r="I572" s="199">
        <f aca="true" t="shared" si="122" ref="I572:I579">H572+3</f>
        <v>45328.75</v>
      </c>
      <c r="J572" s="101"/>
      <c r="K572" s="101"/>
      <c r="L572" s="101"/>
      <c r="M572" s="101"/>
      <c r="N572" s="101"/>
      <c r="O572" s="101"/>
    </row>
    <row r="573" spans="1:15" ht="20.25" customHeight="1" hidden="1">
      <c r="A573" s="128"/>
      <c r="B573" s="123" t="s">
        <v>5</v>
      </c>
      <c r="C573" s="122"/>
      <c r="D573" s="123"/>
      <c r="E573" s="124">
        <f aca="true" t="shared" si="123" ref="E573:F579">E572+7</f>
        <v>45326.333333333336</v>
      </c>
      <c r="F573" s="124">
        <f t="shared" si="123"/>
        <v>45330.75</v>
      </c>
      <c r="G573" s="125">
        <f t="shared" si="120"/>
        <v>45331.75</v>
      </c>
      <c r="H573" s="126">
        <f t="shared" si="121"/>
        <v>45332.75</v>
      </c>
      <c r="I573" s="199">
        <f t="shared" si="122"/>
        <v>45335.75</v>
      </c>
      <c r="J573" s="101"/>
      <c r="K573" s="101"/>
      <c r="L573" s="101"/>
      <c r="M573" s="101"/>
      <c r="N573" s="101"/>
      <c r="O573" s="101"/>
    </row>
    <row r="574" spans="1:15" ht="20.25" customHeight="1" hidden="1">
      <c r="A574" s="357"/>
      <c r="B574" s="123" t="s">
        <v>5</v>
      </c>
      <c r="C574" s="122"/>
      <c r="D574" s="123"/>
      <c r="E574" s="124">
        <f t="shared" si="123"/>
        <v>45333.333333333336</v>
      </c>
      <c r="F574" s="124">
        <f t="shared" si="123"/>
        <v>45337.75</v>
      </c>
      <c r="G574" s="125">
        <f t="shared" si="120"/>
        <v>45338.75</v>
      </c>
      <c r="H574" s="126">
        <f t="shared" si="121"/>
        <v>45339.75</v>
      </c>
      <c r="I574" s="199">
        <f t="shared" si="122"/>
        <v>45342.75</v>
      </c>
      <c r="J574" s="101"/>
      <c r="K574" s="101"/>
      <c r="L574" s="101"/>
      <c r="M574" s="101"/>
      <c r="N574" s="101"/>
      <c r="O574" s="101"/>
    </row>
    <row r="575" spans="1:15" ht="20.25" customHeight="1" hidden="1">
      <c r="A575" s="128"/>
      <c r="B575" s="123" t="s">
        <v>5</v>
      </c>
      <c r="C575" s="122"/>
      <c r="D575" s="123"/>
      <c r="E575" s="124">
        <f t="shared" si="123"/>
        <v>45340.333333333336</v>
      </c>
      <c r="F575" s="124">
        <f t="shared" si="123"/>
        <v>45344.75</v>
      </c>
      <c r="G575" s="125">
        <f t="shared" si="120"/>
        <v>45345.75</v>
      </c>
      <c r="H575" s="126">
        <f t="shared" si="121"/>
        <v>45346.75</v>
      </c>
      <c r="I575" s="199">
        <f t="shared" si="122"/>
        <v>45349.75</v>
      </c>
      <c r="J575" s="101"/>
      <c r="K575" s="101"/>
      <c r="L575" s="101"/>
      <c r="M575" s="101"/>
      <c r="N575" s="101"/>
      <c r="O575" s="101"/>
    </row>
    <row r="576" spans="1:15" ht="20.25" customHeight="1" hidden="1">
      <c r="A576" s="357"/>
      <c r="B576" s="123" t="s">
        <v>5</v>
      </c>
      <c r="C576" s="122"/>
      <c r="D576" s="123"/>
      <c r="E576" s="124">
        <f t="shared" si="123"/>
        <v>45347.333333333336</v>
      </c>
      <c r="F576" s="124">
        <f t="shared" si="123"/>
        <v>45351.75</v>
      </c>
      <c r="G576" s="125">
        <f t="shared" si="120"/>
        <v>45352.75</v>
      </c>
      <c r="H576" s="126">
        <f t="shared" si="121"/>
        <v>45353.75</v>
      </c>
      <c r="I576" s="199">
        <f t="shared" si="122"/>
        <v>45356.75</v>
      </c>
      <c r="J576" s="101"/>
      <c r="K576" s="101"/>
      <c r="L576" s="101"/>
      <c r="M576" s="101"/>
      <c r="N576" s="101"/>
      <c r="O576" s="101"/>
    </row>
    <row r="577" spans="1:15" ht="18.75" customHeight="1" hidden="1">
      <c r="A577" s="357"/>
      <c r="B577" s="123" t="s">
        <v>5</v>
      </c>
      <c r="C577" s="122"/>
      <c r="D577" s="123"/>
      <c r="E577" s="124">
        <f t="shared" si="123"/>
        <v>45354.333333333336</v>
      </c>
      <c r="F577" s="124">
        <f t="shared" si="123"/>
        <v>45358.75</v>
      </c>
      <c r="G577" s="125">
        <f t="shared" si="120"/>
        <v>45359.75</v>
      </c>
      <c r="H577" s="126">
        <f t="shared" si="121"/>
        <v>45360.75</v>
      </c>
      <c r="I577" s="199">
        <f t="shared" si="122"/>
        <v>45363.75</v>
      </c>
      <c r="J577" s="101"/>
      <c r="K577" s="101"/>
      <c r="L577" s="101"/>
      <c r="M577" s="101"/>
      <c r="N577" s="101"/>
      <c r="O577" s="101"/>
    </row>
    <row r="578" spans="1:15" ht="20.25" customHeight="1" hidden="1">
      <c r="A578" s="357"/>
      <c r="B578" s="123" t="s">
        <v>5</v>
      </c>
      <c r="C578" s="122"/>
      <c r="D578" s="123"/>
      <c r="E578" s="124">
        <f t="shared" si="123"/>
        <v>45361.333333333336</v>
      </c>
      <c r="F578" s="124">
        <f t="shared" si="123"/>
        <v>45365.75</v>
      </c>
      <c r="G578" s="125">
        <f t="shared" si="120"/>
        <v>45366.75</v>
      </c>
      <c r="H578" s="126">
        <f t="shared" si="121"/>
        <v>45367.75</v>
      </c>
      <c r="I578" s="199">
        <f t="shared" si="122"/>
        <v>45370.75</v>
      </c>
      <c r="J578" s="101"/>
      <c r="K578" s="101"/>
      <c r="L578" s="101"/>
      <c r="M578" s="101"/>
      <c r="N578" s="101"/>
      <c r="O578" s="101"/>
    </row>
    <row r="579" spans="1:15" ht="20.25" customHeight="1" hidden="1">
      <c r="A579" s="128"/>
      <c r="B579" s="123" t="s">
        <v>5</v>
      </c>
      <c r="C579" s="122"/>
      <c r="D579" s="123"/>
      <c r="E579" s="124">
        <f t="shared" si="123"/>
        <v>45368.333333333336</v>
      </c>
      <c r="F579" s="124">
        <f t="shared" si="123"/>
        <v>45372.75</v>
      </c>
      <c r="G579" s="125">
        <f t="shared" si="120"/>
        <v>45373.75</v>
      </c>
      <c r="H579" s="126">
        <f t="shared" si="121"/>
        <v>45374.75</v>
      </c>
      <c r="I579" s="199">
        <f t="shared" si="122"/>
        <v>45377.75</v>
      </c>
      <c r="J579" s="101"/>
      <c r="K579" s="101"/>
      <c r="L579" s="101"/>
      <c r="M579" s="101"/>
      <c r="N579" s="101"/>
      <c r="O579" s="101"/>
    </row>
    <row r="580" spans="1:15" ht="20.25" customHeight="1" hidden="1">
      <c r="A580" s="108"/>
      <c r="B580" s="108"/>
      <c r="C580" s="384"/>
      <c r="D580" s="78"/>
      <c r="E580" s="156"/>
      <c r="F580" s="157"/>
      <c r="G580" s="106"/>
      <c r="H580" s="106"/>
      <c r="I580" s="135"/>
      <c r="J580" s="101"/>
      <c r="K580" s="101"/>
      <c r="L580" s="101"/>
      <c r="M580" s="101"/>
      <c r="N580" s="101"/>
      <c r="O580" s="101"/>
    </row>
    <row r="581" spans="1:15" ht="20.25" customHeight="1" hidden="1">
      <c r="A581" s="385" t="s">
        <v>379</v>
      </c>
      <c r="B581" s="385"/>
      <c r="C581" s="619"/>
      <c r="D581" s="620"/>
      <c r="E581" s="621"/>
      <c r="F581" s="160"/>
      <c r="G581" s="137"/>
      <c r="H581" s="137" t="s">
        <v>86</v>
      </c>
      <c r="I581" s="135"/>
      <c r="J581" s="101"/>
      <c r="K581" s="101"/>
      <c r="L581" s="101"/>
      <c r="M581" s="101"/>
      <c r="N581" s="101"/>
      <c r="O581" s="101"/>
    </row>
    <row r="582" spans="1:15" ht="20.25" customHeight="1">
      <c r="A582" s="385"/>
      <c r="B582" s="563"/>
      <c r="C582" s="616"/>
      <c r="D582" s="168"/>
      <c r="E582" s="361"/>
      <c r="F582" s="104"/>
      <c r="G582" s="175"/>
      <c r="H582" s="101"/>
      <c r="I582" s="362"/>
      <c r="J582" s="101"/>
      <c r="K582" s="101"/>
      <c r="L582" s="101"/>
      <c r="M582" s="101"/>
      <c r="N582" s="101"/>
      <c r="O582" s="101"/>
    </row>
    <row r="583" spans="1:15" ht="20.25" customHeight="1">
      <c r="A583" s="385"/>
      <c r="B583" s="563"/>
      <c r="C583" s="616"/>
      <c r="D583" s="168"/>
      <c r="E583" s="361"/>
      <c r="F583" s="104"/>
      <c r="G583" s="175"/>
      <c r="H583" s="101"/>
      <c r="I583" s="362"/>
      <c r="J583" s="101"/>
      <c r="K583" s="101"/>
      <c r="L583" s="101"/>
      <c r="M583" s="101"/>
      <c r="N583" s="101"/>
      <c r="O583" s="101"/>
    </row>
    <row r="584" spans="1:15" ht="20.25" customHeight="1">
      <c r="A584" s="385"/>
      <c r="B584" s="563"/>
      <c r="C584" s="616"/>
      <c r="D584" s="168"/>
      <c r="E584" s="361"/>
      <c r="F584" s="104"/>
      <c r="G584" s="175"/>
      <c r="H584" s="101"/>
      <c r="I584" s="362"/>
      <c r="J584" s="101"/>
      <c r="K584" s="101"/>
      <c r="L584" s="101"/>
      <c r="M584" s="101"/>
      <c r="N584" s="101"/>
      <c r="O584" s="101"/>
    </row>
    <row r="585" spans="1:15" s="436" customFormat="1" ht="33">
      <c r="A585" s="433" t="s">
        <v>10</v>
      </c>
      <c r="B585" s="434"/>
      <c r="C585" s="434"/>
      <c r="D585" s="434"/>
      <c r="E585" s="434"/>
      <c r="F585" s="434"/>
      <c r="G585" s="434"/>
      <c r="H585" s="434"/>
      <c r="I585" s="434"/>
      <c r="J585" s="435"/>
      <c r="K585" s="80"/>
      <c r="L585" s="155"/>
      <c r="M585" s="101"/>
      <c r="N585" s="318"/>
      <c r="O585" s="318"/>
    </row>
    <row r="586" spans="1:15" s="436" customFormat="1" ht="33.75" thickBot="1">
      <c r="A586" s="433"/>
      <c r="B586" s="434"/>
      <c r="C586" s="434"/>
      <c r="D586" s="434"/>
      <c r="E586" s="434"/>
      <c r="F586" s="434"/>
      <c r="G586" s="434"/>
      <c r="H586" s="434"/>
      <c r="I586" s="434"/>
      <c r="J586" s="437"/>
      <c r="K586" s="318"/>
      <c r="L586" s="155"/>
      <c r="M586" s="155"/>
      <c r="N586" s="318"/>
      <c r="O586" s="318"/>
    </row>
    <row r="587" spans="1:15" s="436" customFormat="1" ht="26.25" thickTop="1">
      <c r="A587" s="865" t="s">
        <v>28</v>
      </c>
      <c r="B587" s="839"/>
      <c r="C587" s="843"/>
      <c r="D587" s="843"/>
      <c r="E587" s="843"/>
      <c r="F587" s="865" t="s">
        <v>7</v>
      </c>
      <c r="G587" s="839" t="s">
        <v>236</v>
      </c>
      <c r="H587" s="843"/>
      <c r="I587" s="843" t="s">
        <v>255</v>
      </c>
      <c r="J587" s="866"/>
      <c r="K587" s="80"/>
      <c r="L587" s="155"/>
      <c r="M587" s="155"/>
      <c r="N587" s="318"/>
      <c r="O587" s="318"/>
    </row>
    <row r="588" spans="1:15" s="436" customFormat="1" ht="25.5">
      <c r="A588" s="860" t="s">
        <v>192</v>
      </c>
      <c r="B588" s="831" t="s">
        <v>187</v>
      </c>
      <c r="C588" s="835"/>
      <c r="D588" s="835"/>
      <c r="E588" s="835" t="s">
        <v>188</v>
      </c>
      <c r="F588" s="856"/>
      <c r="G588" s="831" t="s">
        <v>282</v>
      </c>
      <c r="H588" s="835"/>
      <c r="I588" s="835" t="s">
        <v>169</v>
      </c>
      <c r="J588" s="867"/>
      <c r="K588" s="80"/>
      <c r="L588" s="155"/>
      <c r="M588" s="155"/>
      <c r="N588" s="318"/>
      <c r="O588" s="318"/>
    </row>
    <row r="589" spans="1:15" s="436" customFormat="1" ht="27" thickBot="1">
      <c r="A589" s="860"/>
      <c r="B589" s="832" t="s">
        <v>189</v>
      </c>
      <c r="C589" s="835"/>
      <c r="D589" s="835"/>
      <c r="E589" s="835"/>
      <c r="F589" s="857"/>
      <c r="G589" s="833"/>
      <c r="H589" s="834"/>
      <c r="I589" s="834"/>
      <c r="J589" s="868"/>
      <c r="K589" s="80"/>
      <c r="L589" s="155"/>
      <c r="M589" s="155"/>
      <c r="N589" s="318"/>
      <c r="O589" s="318"/>
    </row>
    <row r="590" spans="1:15" s="436" customFormat="1" ht="26.25">
      <c r="A590" s="860"/>
      <c r="B590" s="831"/>
      <c r="C590" s="835"/>
      <c r="D590" s="835"/>
      <c r="E590" s="835"/>
      <c r="F590" s="858" t="s">
        <v>147</v>
      </c>
      <c r="G590" s="831" t="s">
        <v>278</v>
      </c>
      <c r="H590" s="837"/>
      <c r="I590" s="829" t="s">
        <v>169</v>
      </c>
      <c r="J590" s="869"/>
      <c r="K590" s="80"/>
      <c r="L590" s="155"/>
      <c r="M590" s="155"/>
      <c r="N590" s="318"/>
      <c r="O590" s="318"/>
    </row>
    <row r="591" spans="1:15" s="436" customFormat="1" ht="26.25">
      <c r="A591" s="860" t="s">
        <v>175</v>
      </c>
      <c r="B591" s="831" t="s">
        <v>364</v>
      </c>
      <c r="C591" s="835"/>
      <c r="D591" s="853"/>
      <c r="E591" s="835" t="s">
        <v>365</v>
      </c>
      <c r="F591" s="859" t="s">
        <v>148</v>
      </c>
      <c r="G591" s="831"/>
      <c r="H591" s="837"/>
      <c r="I591" s="835"/>
      <c r="J591" s="868"/>
      <c r="K591" s="80"/>
      <c r="L591" s="155"/>
      <c r="M591" s="155"/>
      <c r="N591" s="318"/>
      <c r="O591" s="318"/>
    </row>
    <row r="592" spans="1:15" s="436" customFormat="1" ht="36.75" customHeight="1">
      <c r="A592" s="860"/>
      <c r="B592" s="842" t="s">
        <v>370</v>
      </c>
      <c r="C592" s="835"/>
      <c r="D592" s="835"/>
      <c r="E592" s="835"/>
      <c r="F592" s="859"/>
      <c r="G592" s="836" t="s">
        <v>182</v>
      </c>
      <c r="H592" s="870"/>
      <c r="I592" s="871"/>
      <c r="J592" s="868"/>
      <c r="K592" s="80"/>
      <c r="L592" s="155"/>
      <c r="M592" s="155"/>
      <c r="N592" s="318"/>
      <c r="O592" s="318"/>
    </row>
    <row r="593" spans="1:15" s="436" customFormat="1" ht="36.75" customHeight="1" thickBot="1">
      <c r="A593" s="860"/>
      <c r="B593" s="831"/>
      <c r="C593" s="835"/>
      <c r="D593" s="835"/>
      <c r="E593" s="835"/>
      <c r="F593" s="859"/>
      <c r="J593" s="868"/>
      <c r="K593" s="80"/>
      <c r="L593" s="155"/>
      <c r="M593" s="155"/>
      <c r="N593" s="318"/>
      <c r="O593" s="318"/>
    </row>
    <row r="594" spans="1:15" s="436" customFormat="1" ht="36.75" customHeight="1">
      <c r="A594" s="860"/>
      <c r="B594" s="831"/>
      <c r="C594" s="835"/>
      <c r="D594" s="835"/>
      <c r="E594" s="835"/>
      <c r="F594" s="830" t="s">
        <v>147</v>
      </c>
      <c r="G594" s="828" t="s">
        <v>236</v>
      </c>
      <c r="H594" s="829"/>
      <c r="I594" s="852" t="s">
        <v>255</v>
      </c>
      <c r="J594" s="869"/>
      <c r="K594" s="80"/>
      <c r="L594" s="155"/>
      <c r="M594" s="155"/>
      <c r="N594" s="318"/>
      <c r="O594" s="318"/>
    </row>
    <row r="595" spans="1:15" s="436" customFormat="1" ht="36.75" customHeight="1">
      <c r="A595" s="860"/>
      <c r="B595" s="842"/>
      <c r="C595" s="835"/>
      <c r="D595" s="835"/>
      <c r="E595" s="835"/>
      <c r="F595" s="860" t="s">
        <v>149</v>
      </c>
      <c r="G595" s="842" t="s">
        <v>237</v>
      </c>
      <c r="H595" s="835"/>
      <c r="I595" s="835"/>
      <c r="J595" s="868"/>
      <c r="K595" s="80"/>
      <c r="L595" s="155"/>
      <c r="M595" s="155"/>
      <c r="N595" s="318"/>
      <c r="O595" s="318"/>
    </row>
    <row r="596" spans="1:15" s="436" customFormat="1" ht="36.75" customHeight="1">
      <c r="A596" s="860"/>
      <c r="B596" s="831"/>
      <c r="C596" s="835"/>
      <c r="D596" s="835"/>
      <c r="E596" s="835"/>
      <c r="F596" s="860"/>
      <c r="G596" s="831"/>
      <c r="H596" s="835"/>
      <c r="I596" s="853"/>
      <c r="J596" s="868"/>
      <c r="K596" s="80"/>
      <c r="L596" s="155"/>
      <c r="M596" s="155"/>
      <c r="N596" s="318"/>
      <c r="O596" s="318"/>
    </row>
    <row r="597" spans="1:15" s="436" customFormat="1" ht="36.75" customHeight="1">
      <c r="A597" s="860" t="s">
        <v>98</v>
      </c>
      <c r="B597" s="831" t="s">
        <v>11</v>
      </c>
      <c r="C597" s="835"/>
      <c r="D597" s="835"/>
      <c r="E597" s="835" t="s">
        <v>133</v>
      </c>
      <c r="F597" s="860"/>
      <c r="G597" s="831" t="s">
        <v>282</v>
      </c>
      <c r="H597" s="835"/>
      <c r="I597" s="853" t="s">
        <v>169</v>
      </c>
      <c r="J597" s="868"/>
      <c r="K597" s="80"/>
      <c r="L597" s="155"/>
      <c r="M597" s="155"/>
      <c r="N597" s="318"/>
      <c r="O597" s="318"/>
    </row>
    <row r="598" spans="1:15" s="436" customFormat="1" ht="36.75" customHeight="1">
      <c r="A598" s="860" t="s">
        <v>99</v>
      </c>
      <c r="B598" s="831" t="s">
        <v>101</v>
      </c>
      <c r="C598" s="835"/>
      <c r="D598" s="835"/>
      <c r="E598" s="835"/>
      <c r="F598" s="856"/>
      <c r="G598" s="842" t="s">
        <v>283</v>
      </c>
      <c r="H598" s="835"/>
      <c r="I598" s="835"/>
      <c r="J598" s="868"/>
      <c r="K598" s="80"/>
      <c r="L598" s="155"/>
      <c r="M598" s="155"/>
      <c r="N598" s="318"/>
      <c r="O598" s="318"/>
    </row>
    <row r="599" spans="1:15" s="436" customFormat="1" ht="36.75" customHeight="1" thickBot="1">
      <c r="A599" s="860"/>
      <c r="B599" s="831"/>
      <c r="C599" s="835"/>
      <c r="D599" s="853"/>
      <c r="E599" s="835"/>
      <c r="F599" s="859"/>
      <c r="G599" s="831"/>
      <c r="H599" s="837"/>
      <c r="I599" s="835"/>
      <c r="J599" s="868"/>
      <c r="K599" s="80"/>
      <c r="L599" s="155"/>
      <c r="M599" s="155"/>
      <c r="N599" s="318"/>
      <c r="O599" s="318"/>
    </row>
    <row r="600" spans="1:15" s="436" customFormat="1" ht="36.75" customHeight="1" thickTop="1">
      <c r="A600" s="865" t="s">
        <v>318</v>
      </c>
      <c r="B600" s="839" t="s">
        <v>364</v>
      </c>
      <c r="C600" s="843"/>
      <c r="D600" s="991"/>
      <c r="E600" s="879" t="s">
        <v>365</v>
      </c>
      <c r="F600" s="865" t="s">
        <v>34</v>
      </c>
      <c r="G600" s="881"/>
      <c r="H600" s="881"/>
      <c r="I600" s="843"/>
      <c r="J600" s="878"/>
      <c r="K600" s="80"/>
      <c r="L600" s="155"/>
      <c r="M600" s="155"/>
      <c r="N600" s="318"/>
      <c r="O600" s="318"/>
    </row>
    <row r="601" spans="1:15" s="436" customFormat="1" ht="26.25">
      <c r="A601" s="860"/>
      <c r="B601" s="842" t="s">
        <v>370</v>
      </c>
      <c r="C601" s="835"/>
      <c r="D601" s="835"/>
      <c r="E601" s="835"/>
      <c r="F601" s="860" t="s">
        <v>180</v>
      </c>
      <c r="G601" s="874"/>
      <c r="H601" s="873"/>
      <c r="I601" s="835"/>
      <c r="J601" s="868"/>
      <c r="K601" s="80"/>
      <c r="L601" s="155"/>
      <c r="M601" s="155"/>
      <c r="N601" s="318"/>
      <c r="O601" s="318"/>
    </row>
    <row r="602" spans="1:15" s="436" customFormat="1" ht="27" thickBot="1">
      <c r="A602" s="860"/>
      <c r="B602" s="832"/>
      <c r="C602" s="835"/>
      <c r="D602" s="835"/>
      <c r="E602" s="835"/>
      <c r="F602" s="860" t="s">
        <v>186</v>
      </c>
      <c r="G602" s="874"/>
      <c r="H602" s="873"/>
      <c r="I602" s="835"/>
      <c r="J602" s="868"/>
      <c r="K602" s="80"/>
      <c r="L602" s="155"/>
      <c r="M602" s="155"/>
      <c r="N602" s="318"/>
      <c r="O602" s="318"/>
    </row>
    <row r="603" spans="1:15" s="436" customFormat="1" ht="27" hidden="1" thickBot="1">
      <c r="A603" s="860"/>
      <c r="B603" s="831"/>
      <c r="C603" s="837"/>
      <c r="D603" s="838"/>
      <c r="E603" s="835"/>
      <c r="F603" s="859"/>
      <c r="G603" s="831"/>
      <c r="H603" s="837"/>
      <c r="I603" s="853"/>
      <c r="J603" s="868"/>
      <c r="K603" s="80"/>
      <c r="L603" s="155"/>
      <c r="M603" s="155"/>
      <c r="N603" s="318"/>
      <c r="O603" s="318"/>
    </row>
    <row r="604" spans="1:15" s="436" customFormat="1" ht="27" hidden="1" thickBot="1">
      <c r="A604" s="860"/>
      <c r="B604" s="831"/>
      <c r="C604" s="837"/>
      <c r="D604" s="838"/>
      <c r="E604" s="835"/>
      <c r="F604" s="859"/>
      <c r="G604" s="831"/>
      <c r="H604" s="837"/>
      <c r="I604" s="853"/>
      <c r="J604" s="868"/>
      <c r="K604" s="80"/>
      <c r="L604" s="155"/>
      <c r="M604" s="155"/>
      <c r="N604" s="318"/>
      <c r="O604" s="318"/>
    </row>
    <row r="605" spans="1:15" s="436" customFormat="1" ht="27" hidden="1" thickBot="1">
      <c r="A605" s="860"/>
      <c r="B605" s="831"/>
      <c r="C605" s="835"/>
      <c r="D605" s="835"/>
      <c r="E605" s="835"/>
      <c r="F605" s="861" t="s">
        <v>29</v>
      </c>
      <c r="G605" s="854"/>
      <c r="H605" s="854"/>
      <c r="I605" s="854"/>
      <c r="J605" s="869"/>
      <c r="K605" s="80"/>
      <c r="L605" s="155"/>
      <c r="M605" s="155"/>
      <c r="N605" s="318"/>
      <c r="O605" s="318"/>
    </row>
    <row r="606" spans="1:15" s="436" customFormat="1" ht="44.25" customHeight="1" hidden="1" thickBot="1">
      <c r="A606" s="860"/>
      <c r="B606" s="831"/>
      <c r="C606" s="835"/>
      <c r="D606" s="835"/>
      <c r="E606" s="835"/>
      <c r="F606" s="862"/>
      <c r="G606" s="873"/>
      <c r="H606" s="873"/>
      <c r="I606" s="873"/>
      <c r="J606" s="868"/>
      <c r="K606" s="80"/>
      <c r="L606" s="155"/>
      <c r="M606" s="155"/>
      <c r="N606" s="318"/>
      <c r="O606" s="318"/>
    </row>
    <row r="607" spans="1:15" s="436" customFormat="1" ht="27.75" thickBot="1" thickTop="1">
      <c r="A607" s="872" t="s">
        <v>45</v>
      </c>
      <c r="B607" s="839" t="s">
        <v>269</v>
      </c>
      <c r="C607" s="840"/>
      <c r="D607" s="841"/>
      <c r="E607" s="843" t="s">
        <v>270</v>
      </c>
      <c r="F607" s="882"/>
      <c r="I607" s="873"/>
      <c r="J607" s="868"/>
      <c r="K607" s="80"/>
      <c r="L607" s="155"/>
      <c r="M607" s="155"/>
      <c r="N607" s="318"/>
      <c r="O607" s="318"/>
    </row>
    <row r="608" spans="1:15" s="436" customFormat="1" ht="36.75" customHeight="1" thickBot="1">
      <c r="A608" s="860"/>
      <c r="B608" s="831" t="s">
        <v>271</v>
      </c>
      <c r="C608" s="837"/>
      <c r="D608" s="838"/>
      <c r="E608" s="835"/>
      <c r="F608" s="863" t="s">
        <v>9</v>
      </c>
      <c r="G608" s="844" t="s">
        <v>274</v>
      </c>
      <c r="H608" s="845"/>
      <c r="I608" s="845" t="s">
        <v>166</v>
      </c>
      <c r="J608" s="876"/>
      <c r="K608" s="80"/>
      <c r="L608" s="155"/>
      <c r="M608" s="155"/>
      <c r="N608" s="318"/>
      <c r="O608" s="318"/>
    </row>
    <row r="609" spans="1:15" s="436" customFormat="1" ht="36.75" customHeight="1" thickBot="1">
      <c r="A609" s="860"/>
      <c r="B609" s="831"/>
      <c r="C609" s="837"/>
      <c r="D609" s="838"/>
      <c r="E609" s="835"/>
      <c r="F609" s="864" t="s">
        <v>13</v>
      </c>
      <c r="G609" s="844" t="s">
        <v>100</v>
      </c>
      <c r="H609" s="849"/>
      <c r="I609" s="845" t="s">
        <v>136</v>
      </c>
      <c r="J609" s="876"/>
      <c r="K609" s="80"/>
      <c r="L609" s="155"/>
      <c r="M609" s="155"/>
      <c r="N609" s="318"/>
      <c r="O609" s="318"/>
    </row>
    <row r="610" spans="1:15" ht="31.5" customHeight="1" thickTop="1">
      <c r="A610" s="865" t="s">
        <v>27</v>
      </c>
      <c r="B610" s="839" t="s">
        <v>236</v>
      </c>
      <c r="C610" s="843"/>
      <c r="D610" s="843"/>
      <c r="E610" s="880" t="s">
        <v>250</v>
      </c>
      <c r="G610" s="875"/>
      <c r="H610" s="883"/>
      <c r="I610" s="874"/>
      <c r="J610" s="868"/>
      <c r="K610" s="80"/>
      <c r="N610" s="101"/>
      <c r="O610" s="101"/>
    </row>
    <row r="611" spans="1:15" ht="36.75" customHeight="1">
      <c r="A611" s="860"/>
      <c r="B611" s="842" t="s">
        <v>237</v>
      </c>
      <c r="C611" s="835"/>
      <c r="D611" s="835"/>
      <c r="E611" s="855"/>
      <c r="F611" s="849"/>
      <c r="G611" s="875"/>
      <c r="H611" s="875"/>
      <c r="I611" s="875"/>
      <c r="J611" s="877"/>
      <c r="K611" s="80"/>
      <c r="N611" s="101"/>
      <c r="O611" s="101"/>
    </row>
    <row r="612" spans="1:15" ht="27" customHeight="1" thickBot="1">
      <c r="A612" s="860"/>
      <c r="B612" s="831"/>
      <c r="C612" s="835"/>
      <c r="D612" s="835"/>
      <c r="E612" s="835"/>
      <c r="F612" s="849"/>
      <c r="G612" s="875"/>
      <c r="H612" s="875"/>
      <c r="I612" s="875"/>
      <c r="J612" s="877"/>
      <c r="K612" s="80"/>
      <c r="N612" s="101"/>
      <c r="O612" s="101"/>
    </row>
    <row r="613" spans="1:15" ht="33.75" customHeight="1" thickTop="1">
      <c r="A613" s="872" t="s">
        <v>35</v>
      </c>
      <c r="B613" s="839" t="s">
        <v>36</v>
      </c>
      <c r="C613" s="843"/>
      <c r="D613" s="843"/>
      <c r="E613" s="880" t="s">
        <v>134</v>
      </c>
      <c r="F613" s="849"/>
      <c r="G613" s="875"/>
      <c r="H613" s="875"/>
      <c r="I613" s="875"/>
      <c r="J613" s="877"/>
      <c r="K613" s="80"/>
      <c r="N613" s="101"/>
      <c r="O613" s="101"/>
    </row>
    <row r="614" spans="1:15" ht="25.5">
      <c r="A614" s="856"/>
      <c r="B614" s="831" t="s">
        <v>102</v>
      </c>
      <c r="C614" s="835"/>
      <c r="D614" s="835"/>
      <c r="E614" s="855"/>
      <c r="F614" s="849"/>
      <c r="G614" s="875"/>
      <c r="H614" s="875"/>
      <c r="I614" s="875"/>
      <c r="J614" s="877"/>
      <c r="K614" s="80"/>
      <c r="N614" s="101"/>
      <c r="O614" s="101"/>
    </row>
    <row r="615" spans="1:15" ht="25.5">
      <c r="A615" s="856"/>
      <c r="B615" s="831"/>
      <c r="C615" s="835"/>
      <c r="D615" s="835"/>
      <c r="E615" s="855"/>
      <c r="F615" s="849"/>
      <c r="G615" s="875"/>
      <c r="H615" s="875"/>
      <c r="I615" s="875"/>
      <c r="J615" s="877"/>
      <c r="K615" s="80"/>
      <c r="N615" s="101"/>
      <c r="O615" s="101"/>
    </row>
    <row r="616" spans="1:15" ht="25.5">
      <c r="A616" s="856"/>
      <c r="B616" s="831" t="s">
        <v>37</v>
      </c>
      <c r="C616" s="835"/>
      <c r="D616" s="835"/>
      <c r="E616" s="823" t="s">
        <v>135</v>
      </c>
      <c r="F616" s="849"/>
      <c r="G616" s="875"/>
      <c r="H616" s="875"/>
      <c r="I616" s="875"/>
      <c r="J616" s="877"/>
      <c r="K616" s="80"/>
      <c r="N616" s="101"/>
      <c r="O616" s="101"/>
    </row>
    <row r="617" spans="1:15" ht="25.5">
      <c r="A617" s="856"/>
      <c r="B617" s="831" t="s">
        <v>103</v>
      </c>
      <c r="C617" s="835"/>
      <c r="D617" s="835"/>
      <c r="E617" s="855"/>
      <c r="F617" s="849"/>
      <c r="G617" s="875"/>
      <c r="H617" s="875"/>
      <c r="I617" s="875"/>
      <c r="J617" s="877"/>
      <c r="K617" s="101"/>
      <c r="N617" s="101"/>
      <c r="O617" s="101"/>
    </row>
    <row r="618" spans="1:15" ht="26.25" thickBot="1">
      <c r="A618" s="911"/>
      <c r="B618" s="912"/>
      <c r="C618" s="912"/>
      <c r="D618" s="912"/>
      <c r="E618" s="912"/>
      <c r="F618" s="913"/>
      <c r="G618" s="912"/>
      <c r="H618" s="912"/>
      <c r="I618" s="912"/>
      <c r="J618" s="914"/>
      <c r="K618" s="101"/>
      <c r="N618" s="101"/>
      <c r="O618" s="101"/>
    </row>
    <row r="619" spans="11:15" ht="24" thickTop="1">
      <c r="K619" s="80"/>
      <c r="N619" s="101"/>
      <c r="O619" s="101"/>
    </row>
    <row r="620" spans="11:15" ht="23.25">
      <c r="K620" s="80"/>
      <c r="N620" s="101"/>
      <c r="O620" s="101"/>
    </row>
    <row r="621" spans="1:15" ht="23.25">
      <c r="A621" s="101"/>
      <c r="B621" s="101"/>
      <c r="C621" s="101"/>
      <c r="D621" s="101"/>
      <c r="E621" s="101"/>
      <c r="F621" s="175"/>
      <c r="G621" s="134"/>
      <c r="H621" s="80"/>
      <c r="I621" s="80"/>
      <c r="N621" s="101"/>
      <c r="O621" s="101"/>
    </row>
    <row r="622" ht="12.75">
      <c r="N622" s="240"/>
    </row>
    <row r="623" ht="12.75">
      <c r="N623" s="240"/>
    </row>
    <row r="624" ht="12.75">
      <c r="N624" s="240"/>
    </row>
    <row r="627" ht="12.75">
      <c r="N627" s="240"/>
    </row>
    <row r="628" ht="12.75">
      <c r="N628" s="240"/>
    </row>
  </sheetData>
  <sheetProtection/>
  <mergeCells count="23">
    <mergeCell ref="A14:I14"/>
    <mergeCell ref="G40:H40"/>
    <mergeCell ref="G417:H417"/>
    <mergeCell ref="G498:H498"/>
    <mergeCell ref="G394:H394"/>
    <mergeCell ref="G306:H306"/>
    <mergeCell ref="G455:H455"/>
    <mergeCell ref="G547:H547"/>
    <mergeCell ref="G523:H523"/>
    <mergeCell ref="G106:H106"/>
    <mergeCell ref="G242:H242"/>
    <mergeCell ref="G78:H78"/>
    <mergeCell ref="G372:H372"/>
    <mergeCell ref="G567:H567"/>
    <mergeCell ref="G436:H436"/>
    <mergeCell ref="G476:H476"/>
    <mergeCell ref="G153:H153"/>
    <mergeCell ref="G218:H218"/>
    <mergeCell ref="G17:H17"/>
    <mergeCell ref="G190:H190"/>
    <mergeCell ref="G284:H284"/>
    <mergeCell ref="G265:H265"/>
    <mergeCell ref="G59:H59"/>
  </mergeCells>
  <hyperlinks>
    <hyperlink ref="B611" r:id="rId1" display="sammi.cheung@rclgroup.com"/>
    <hyperlink ref="G595" r:id="rId2" display="sammi.cheung@rclgroup.com"/>
    <hyperlink ref="G598" r:id="rId3" display="takki.leung@rclgroup.com"/>
    <hyperlink ref="B589" r:id="rId4" display="pan.chan@rclgroup.com"/>
    <hyperlink ref="B592" r:id="rId5" display="janise@rclgroup.com"/>
    <hyperlink ref="B601" r:id="rId6" display="janise@rclgroup.com"/>
  </hyperlinks>
  <printOptions/>
  <pageMargins left="0.5118110236220472" right="0.1968503937007874" top="0.2755905511811024" bottom="0" header="0.5118110236220472" footer="0.2362204724409449"/>
  <pageSetup fitToHeight="2" horizontalDpi="600" verticalDpi="600" orientation="portrait" paperSize="9" scale="24" r:id="rId10"/>
  <rowBreaks count="2" manualBreakCount="2">
    <brk id="182" max="255" man="1"/>
    <brk id="410" max="255" man="1"/>
  </rowBreaks>
  <drawing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8"/>
  <sheetViews>
    <sheetView view="pageBreakPreview" zoomScale="60" zoomScaleNormal="60" zoomScalePageLayoutView="0" workbookViewId="0" topLeftCell="A1">
      <selection activeCell="A33" sqref="A33"/>
    </sheetView>
  </sheetViews>
  <sheetFormatPr defaultColWidth="9.140625" defaultRowHeight="12.75"/>
  <cols>
    <col min="1" max="1" width="59.8515625" style="515" customWidth="1"/>
    <col min="2" max="2" width="9.57421875" style="515" customWidth="1"/>
    <col min="3" max="3" width="29.140625" style="515" customWidth="1"/>
    <col min="4" max="4" width="4.7109375" style="515" customWidth="1"/>
    <col min="5" max="8" width="23.28125" style="515" customWidth="1"/>
    <col min="9" max="9" width="25.140625" style="515" customWidth="1"/>
    <col min="10" max="10" width="24.7109375" style="515" customWidth="1"/>
    <col min="11" max="11" width="24.421875" style="515" customWidth="1"/>
    <col min="12" max="12" width="0.13671875" style="515" customWidth="1"/>
    <col min="13" max="13" width="20.8515625" style="515" customWidth="1"/>
    <col min="14" max="14" width="5.00390625" style="515" customWidth="1"/>
    <col min="15" max="15" width="17.00390625" style="515" customWidth="1"/>
    <col min="16" max="16384" width="9.140625" style="515" customWidth="1"/>
  </cols>
  <sheetData>
    <row r="1" spans="2:10" s="439" customFormat="1" ht="30.75">
      <c r="B1" s="622"/>
      <c r="C1" s="623" t="s">
        <v>0</v>
      </c>
      <c r="D1" s="622"/>
      <c r="E1" s="622"/>
      <c r="F1" s="622"/>
      <c r="G1" s="622"/>
      <c r="H1" s="624"/>
      <c r="J1" s="441"/>
    </row>
    <row r="2" spans="2:11" s="442" customFormat="1" ht="30.75">
      <c r="B2" s="625"/>
      <c r="C2" s="622" t="s">
        <v>16</v>
      </c>
      <c r="D2" s="625"/>
      <c r="E2" s="625"/>
      <c r="F2" s="625"/>
      <c r="G2" s="625"/>
      <c r="H2" s="625"/>
      <c r="I2" s="443"/>
      <c r="J2" s="444"/>
      <c r="K2" s="637">
        <v>45393</v>
      </c>
    </row>
    <row r="3" spans="2:11" s="442" customFormat="1" ht="30.75">
      <c r="B3" s="624" t="s">
        <v>26</v>
      </c>
      <c r="C3" s="625"/>
      <c r="D3" s="625"/>
      <c r="E3" s="625"/>
      <c r="F3" s="625"/>
      <c r="G3" s="625"/>
      <c r="H3" s="625"/>
      <c r="I3" s="443"/>
      <c r="J3" s="375"/>
      <c r="K3" s="443"/>
    </row>
    <row r="4" spans="2:11" s="442" customFormat="1" ht="30.75">
      <c r="B4" s="623" t="s">
        <v>367</v>
      </c>
      <c r="C4" s="626"/>
      <c r="D4" s="627"/>
      <c r="E4" s="623"/>
      <c r="F4" s="627"/>
      <c r="G4" s="625"/>
      <c r="H4" s="625"/>
      <c r="I4" s="443"/>
      <c r="J4" s="446"/>
      <c r="K4" s="625" t="s">
        <v>66</v>
      </c>
    </row>
    <row r="5" spans="2:11" s="442" customFormat="1" ht="27" hidden="1">
      <c r="B5" s="440"/>
      <c r="C5" s="445"/>
      <c r="D5" s="446"/>
      <c r="E5" s="447"/>
      <c r="F5" s="446"/>
      <c r="G5" s="443"/>
      <c r="H5" s="443"/>
      <c r="I5" s="443"/>
      <c r="J5" s="446"/>
      <c r="K5" s="443"/>
    </row>
    <row r="6" spans="3:10" s="448" customFormat="1" ht="18.75">
      <c r="C6" s="449"/>
      <c r="D6" s="449"/>
      <c r="E6" s="449"/>
      <c r="F6" s="449"/>
      <c r="G6" s="449"/>
      <c r="H6" s="449"/>
      <c r="I6" s="449"/>
      <c r="J6" s="449"/>
    </row>
    <row r="7" spans="1:10" s="448" customFormat="1" ht="21.75" customHeight="1">
      <c r="A7" s="792" t="s">
        <v>32</v>
      </c>
      <c r="B7" s="477"/>
      <c r="C7" s="793"/>
      <c r="D7" s="793"/>
      <c r="E7" s="793"/>
      <c r="F7" s="793"/>
      <c r="G7" s="793"/>
      <c r="H7" s="793"/>
      <c r="I7" s="793"/>
      <c r="J7" s="794"/>
    </row>
    <row r="8" spans="1:10" s="452" customFormat="1" ht="19.5" customHeight="1">
      <c r="A8" s="795" t="s">
        <v>201</v>
      </c>
      <c r="B8" s="796"/>
      <c r="C8" s="797"/>
      <c r="D8" s="797"/>
      <c r="E8" s="797"/>
      <c r="F8" s="797"/>
      <c r="G8" s="797"/>
      <c r="H8" s="797"/>
      <c r="I8" s="797"/>
      <c r="J8" s="798"/>
    </row>
    <row r="9" spans="1:10" s="452" customFormat="1" ht="25.5" customHeight="1">
      <c r="A9" s="795" t="s">
        <v>206</v>
      </c>
      <c r="B9" s="796"/>
      <c r="C9" s="797"/>
      <c r="D9" s="797"/>
      <c r="E9" s="797"/>
      <c r="F9" s="797"/>
      <c r="G9" s="797"/>
      <c r="H9" s="797"/>
      <c r="I9" s="797"/>
      <c r="J9" s="798"/>
    </row>
    <row r="10" spans="1:10" s="448" customFormat="1" ht="27.75">
      <c r="A10" s="792" t="s">
        <v>368</v>
      </c>
      <c r="B10" s="477"/>
      <c r="C10" s="793"/>
      <c r="D10" s="793"/>
      <c r="E10" s="793"/>
      <c r="F10" s="793"/>
      <c r="G10" s="793"/>
      <c r="H10" s="793"/>
      <c r="I10" s="793"/>
      <c r="J10" s="794"/>
    </row>
    <row r="11" spans="1:10" s="448" customFormat="1" ht="10.5" customHeight="1" hidden="1">
      <c r="A11" s="628"/>
      <c r="B11" s="450"/>
      <c r="C11" s="451"/>
      <c r="D11" s="451"/>
      <c r="E11" s="451"/>
      <c r="F11" s="451"/>
      <c r="G11" s="451"/>
      <c r="H11" s="451"/>
      <c r="I11" s="451"/>
      <c r="J11" s="449"/>
    </row>
    <row r="12" spans="1:10" s="448" customFormat="1" ht="30.75" hidden="1">
      <c r="A12" s="628"/>
      <c r="B12" s="450"/>
      <c r="C12" s="451"/>
      <c r="D12" s="451"/>
      <c r="E12" s="451"/>
      <c r="F12" s="451"/>
      <c r="G12" s="451"/>
      <c r="H12" s="451"/>
      <c r="I12" s="451"/>
      <c r="J12" s="449"/>
    </row>
    <row r="13" spans="1:10" s="448" customFormat="1" ht="22.5" hidden="1">
      <c r="A13" s="376"/>
      <c r="C13" s="449"/>
      <c r="D13" s="449"/>
      <c r="E13" s="449"/>
      <c r="F13" s="449"/>
      <c r="G13" s="449"/>
      <c r="H13" s="449"/>
      <c r="I13" s="449"/>
      <c r="J13" s="449"/>
    </row>
    <row r="14" spans="1:10" s="448" customFormat="1" ht="22.5">
      <c r="A14" s="376"/>
      <c r="C14" s="449"/>
      <c r="D14" s="449"/>
      <c r="E14" s="449"/>
      <c r="F14" s="449"/>
      <c r="G14" s="449"/>
      <c r="H14" s="449"/>
      <c r="I14" s="449"/>
      <c r="J14" s="449"/>
    </row>
    <row r="15" spans="1:7" s="448" customFormat="1" ht="21" thickBot="1">
      <c r="A15" s="453" t="s">
        <v>107</v>
      </c>
      <c r="C15" s="449"/>
      <c r="D15" s="449"/>
      <c r="E15" s="449"/>
      <c r="F15" s="449"/>
      <c r="G15" s="449"/>
    </row>
    <row r="16" spans="1:13" s="457" customFormat="1" ht="26.25" customHeight="1" thickBot="1" thickTop="1">
      <c r="A16" s="454" t="s">
        <v>486</v>
      </c>
      <c r="B16" s="455"/>
      <c r="C16" s="455"/>
      <c r="D16" s="455"/>
      <c r="E16" s="455"/>
      <c r="F16" s="455"/>
      <c r="G16" s="455"/>
      <c r="H16" s="495"/>
      <c r="I16" s="987"/>
      <c r="J16" s="1010"/>
      <c r="K16" s="1028"/>
      <c r="M16" s="1035"/>
    </row>
    <row r="17" spans="1:13" s="448" customFormat="1" ht="105">
      <c r="A17" s="458" t="s">
        <v>1</v>
      </c>
      <c r="B17" s="459"/>
      <c r="C17" s="459"/>
      <c r="D17" s="459"/>
      <c r="E17" s="460" t="s">
        <v>104</v>
      </c>
      <c r="F17" s="1060" t="s">
        <v>104</v>
      </c>
      <c r="G17" s="1060"/>
      <c r="H17" s="509" t="s">
        <v>388</v>
      </c>
      <c r="I17" s="1029" t="s">
        <v>483</v>
      </c>
      <c r="J17" s="461" t="s">
        <v>414</v>
      </c>
      <c r="K17" s="1011" t="s">
        <v>415</v>
      </c>
      <c r="M17" s="1011" t="s">
        <v>482</v>
      </c>
    </row>
    <row r="18" spans="1:13" s="448" customFormat="1" ht="27.75" customHeight="1">
      <c r="A18" s="458"/>
      <c r="B18" s="459"/>
      <c r="C18" s="459"/>
      <c r="D18" s="459"/>
      <c r="E18" s="463" t="s">
        <v>105</v>
      </c>
      <c r="F18" s="463" t="s">
        <v>3</v>
      </c>
      <c r="G18" s="463" t="s">
        <v>4</v>
      </c>
      <c r="H18" s="500" t="s">
        <v>3</v>
      </c>
      <c r="I18" s="1030" t="s">
        <v>3</v>
      </c>
      <c r="J18" s="464" t="s">
        <v>3</v>
      </c>
      <c r="K18" s="464" t="s">
        <v>3</v>
      </c>
      <c r="M18" s="464" t="s">
        <v>3</v>
      </c>
    </row>
    <row r="19" spans="1:13" s="448" customFormat="1" ht="26.25" customHeight="1">
      <c r="A19" s="816" t="s">
        <v>351</v>
      </c>
      <c r="B19" s="818"/>
      <c r="C19" s="817" t="s">
        <v>423</v>
      </c>
      <c r="D19" s="466"/>
      <c r="E19" s="467">
        <v>45416</v>
      </c>
      <c r="F19" s="467">
        <f aca="true" t="shared" si="0" ref="F19:G21">E19+1</f>
        <v>45417</v>
      </c>
      <c r="G19" s="467">
        <f t="shared" si="0"/>
        <v>45418</v>
      </c>
      <c r="H19" s="502">
        <f>SUM(G19+16)</f>
        <v>45434</v>
      </c>
      <c r="I19" s="1031">
        <f>SUM(H19+10)</f>
        <v>45444</v>
      </c>
      <c r="J19" s="468">
        <f>SUM(G19+19)</f>
        <v>45437</v>
      </c>
      <c r="K19" s="468">
        <f>SUM(J19+2)</f>
        <v>45439</v>
      </c>
      <c r="M19" s="468">
        <f>SUM(G19+22)</f>
        <v>45440</v>
      </c>
    </row>
    <row r="20" spans="1:13" s="448" customFormat="1" ht="26.25" customHeight="1">
      <c r="A20" s="816" t="s">
        <v>358</v>
      </c>
      <c r="B20" s="818"/>
      <c r="C20" s="817" t="s">
        <v>453</v>
      </c>
      <c r="D20" s="466"/>
      <c r="E20" s="467">
        <v>45417</v>
      </c>
      <c r="F20" s="467">
        <f t="shared" si="0"/>
        <v>45418</v>
      </c>
      <c r="G20" s="467">
        <f t="shared" si="0"/>
        <v>45419</v>
      </c>
      <c r="H20" s="502">
        <f>SUM(G20+17)</f>
        <v>45436</v>
      </c>
      <c r="I20" s="1031">
        <f aca="true" t="shared" si="1" ref="I20:I28">SUM(H20+10)</f>
        <v>45446</v>
      </c>
      <c r="J20" s="468">
        <f aca="true" t="shared" si="2" ref="J20:J28">SUM(G20+19)</f>
        <v>45438</v>
      </c>
      <c r="K20" s="468">
        <f aca="true" t="shared" si="3" ref="K20:K28">SUM(J20+2)</f>
        <v>45440</v>
      </c>
      <c r="M20" s="468">
        <f>SUM(G20+22)</f>
        <v>45441</v>
      </c>
    </row>
    <row r="21" spans="1:13" s="448" customFormat="1" ht="26.25" customHeight="1">
      <c r="A21" s="816" t="s">
        <v>439</v>
      </c>
      <c r="B21" s="818"/>
      <c r="C21" s="817" t="s">
        <v>451</v>
      </c>
      <c r="D21" s="466"/>
      <c r="E21" s="467">
        <f>SUM(E20+7)</f>
        <v>45424</v>
      </c>
      <c r="F21" s="467">
        <f t="shared" si="0"/>
        <v>45425</v>
      </c>
      <c r="G21" s="467">
        <f t="shared" si="0"/>
        <v>45426</v>
      </c>
      <c r="H21" s="502">
        <f>SUM(G21+17)</f>
        <v>45443</v>
      </c>
      <c r="I21" s="1031">
        <f t="shared" si="1"/>
        <v>45453</v>
      </c>
      <c r="J21" s="468">
        <f t="shared" si="2"/>
        <v>45445</v>
      </c>
      <c r="K21" s="468">
        <f t="shared" si="3"/>
        <v>45447</v>
      </c>
      <c r="M21" s="468">
        <f>SUM(G21+22)</f>
        <v>45448</v>
      </c>
    </row>
    <row r="22" spans="1:13" s="448" customFormat="1" ht="27.75">
      <c r="A22" s="816" t="s">
        <v>360</v>
      </c>
      <c r="B22" s="818"/>
      <c r="C22" s="817" t="s">
        <v>430</v>
      </c>
      <c r="D22" s="466"/>
      <c r="E22" s="467">
        <f aca="true" t="shared" si="4" ref="E22:E28">SUM(E21+7)</f>
        <v>45431</v>
      </c>
      <c r="F22" s="467">
        <f aca="true" t="shared" si="5" ref="F22:F28">E22+1</f>
        <v>45432</v>
      </c>
      <c r="G22" s="467">
        <f aca="true" t="shared" si="6" ref="G22:G28">F22+1</f>
        <v>45433</v>
      </c>
      <c r="H22" s="502">
        <f aca="true" t="shared" si="7" ref="H22:H28">SUM(G22+17)</f>
        <v>45450</v>
      </c>
      <c r="I22" s="1031">
        <f t="shared" si="1"/>
        <v>45460</v>
      </c>
      <c r="J22" s="468">
        <f t="shared" si="2"/>
        <v>45452</v>
      </c>
      <c r="K22" s="468">
        <f t="shared" si="3"/>
        <v>45454</v>
      </c>
      <c r="M22" s="468">
        <f aca="true" t="shared" si="8" ref="M22:M28">SUM(G22+22)</f>
        <v>45455</v>
      </c>
    </row>
    <row r="23" spans="1:13" s="448" customFormat="1" ht="27.75">
      <c r="A23" s="816" t="s">
        <v>321</v>
      </c>
      <c r="B23" s="818"/>
      <c r="C23" s="817" t="s">
        <v>452</v>
      </c>
      <c r="D23" s="474"/>
      <c r="E23" s="467">
        <f t="shared" si="4"/>
        <v>45438</v>
      </c>
      <c r="F23" s="467">
        <f t="shared" si="5"/>
        <v>45439</v>
      </c>
      <c r="G23" s="467">
        <f t="shared" si="6"/>
        <v>45440</v>
      </c>
      <c r="H23" s="502">
        <f t="shared" si="7"/>
        <v>45457</v>
      </c>
      <c r="I23" s="1031">
        <f t="shared" si="1"/>
        <v>45467</v>
      </c>
      <c r="J23" s="468">
        <f t="shared" si="2"/>
        <v>45459</v>
      </c>
      <c r="K23" s="468">
        <f t="shared" si="3"/>
        <v>45461</v>
      </c>
      <c r="M23" s="468">
        <f t="shared" si="8"/>
        <v>45462</v>
      </c>
    </row>
    <row r="24" spans="1:13" s="448" customFormat="1" ht="27.75">
      <c r="A24" s="816" t="s">
        <v>385</v>
      </c>
      <c r="B24" s="818"/>
      <c r="C24" s="817" t="s">
        <v>454</v>
      </c>
      <c r="D24" s="474"/>
      <c r="E24" s="467">
        <f t="shared" si="4"/>
        <v>45445</v>
      </c>
      <c r="F24" s="467">
        <f t="shared" si="5"/>
        <v>45446</v>
      </c>
      <c r="G24" s="467">
        <f t="shared" si="6"/>
        <v>45447</v>
      </c>
      <c r="H24" s="502">
        <f t="shared" si="7"/>
        <v>45464</v>
      </c>
      <c r="I24" s="1031">
        <f t="shared" si="1"/>
        <v>45474</v>
      </c>
      <c r="J24" s="468">
        <f t="shared" si="2"/>
        <v>45466</v>
      </c>
      <c r="K24" s="468">
        <f t="shared" si="3"/>
        <v>45468</v>
      </c>
      <c r="M24" s="468">
        <f t="shared" si="8"/>
        <v>45469</v>
      </c>
    </row>
    <row r="25" spans="1:13" s="448" customFormat="1" ht="27.75">
      <c r="A25" s="816" t="s">
        <v>447</v>
      </c>
      <c r="B25" s="818"/>
      <c r="C25" s="817" t="s">
        <v>455</v>
      </c>
      <c r="D25" s="474"/>
      <c r="E25" s="467">
        <f t="shared" si="4"/>
        <v>45452</v>
      </c>
      <c r="F25" s="467">
        <f t="shared" si="5"/>
        <v>45453</v>
      </c>
      <c r="G25" s="467">
        <f t="shared" si="6"/>
        <v>45454</v>
      </c>
      <c r="H25" s="502">
        <f t="shared" si="7"/>
        <v>45471</v>
      </c>
      <c r="I25" s="1031">
        <f t="shared" si="1"/>
        <v>45481</v>
      </c>
      <c r="J25" s="468">
        <f t="shared" si="2"/>
        <v>45473</v>
      </c>
      <c r="K25" s="468">
        <f t="shared" si="3"/>
        <v>45475</v>
      </c>
      <c r="M25" s="468">
        <f t="shared" si="8"/>
        <v>45476</v>
      </c>
    </row>
    <row r="26" spans="1:13" s="448" customFormat="1" ht="27.75">
      <c r="A26" s="816" t="s">
        <v>351</v>
      </c>
      <c r="B26" s="818"/>
      <c r="C26" s="817" t="s">
        <v>456</v>
      </c>
      <c r="D26" s="474"/>
      <c r="E26" s="467">
        <f t="shared" si="4"/>
        <v>45459</v>
      </c>
      <c r="F26" s="467">
        <f t="shared" si="5"/>
        <v>45460</v>
      </c>
      <c r="G26" s="467">
        <f t="shared" si="6"/>
        <v>45461</v>
      </c>
      <c r="H26" s="502">
        <f t="shared" si="7"/>
        <v>45478</v>
      </c>
      <c r="I26" s="1031">
        <f t="shared" si="1"/>
        <v>45488</v>
      </c>
      <c r="J26" s="468">
        <f t="shared" si="2"/>
        <v>45480</v>
      </c>
      <c r="K26" s="468">
        <f t="shared" si="3"/>
        <v>45482</v>
      </c>
      <c r="M26" s="468">
        <f t="shared" si="8"/>
        <v>45483</v>
      </c>
    </row>
    <row r="27" spans="1:13" s="448" customFormat="1" ht="27.75">
      <c r="A27" s="816" t="s">
        <v>358</v>
      </c>
      <c r="B27" s="818"/>
      <c r="C27" s="817" t="s">
        <v>484</v>
      </c>
      <c r="D27" s="466"/>
      <c r="E27" s="467">
        <f t="shared" si="4"/>
        <v>45466</v>
      </c>
      <c r="F27" s="467">
        <f t="shared" si="5"/>
        <v>45467</v>
      </c>
      <c r="G27" s="467">
        <f t="shared" si="6"/>
        <v>45468</v>
      </c>
      <c r="H27" s="502">
        <f t="shared" si="7"/>
        <v>45485</v>
      </c>
      <c r="I27" s="1031">
        <f t="shared" si="1"/>
        <v>45495</v>
      </c>
      <c r="J27" s="468">
        <f t="shared" si="2"/>
        <v>45487</v>
      </c>
      <c r="K27" s="468">
        <f t="shared" si="3"/>
        <v>45489</v>
      </c>
      <c r="M27" s="468">
        <f t="shared" si="8"/>
        <v>45490</v>
      </c>
    </row>
    <row r="28" spans="1:13" s="448" customFormat="1" ht="27.75">
      <c r="A28" s="816" t="s">
        <v>439</v>
      </c>
      <c r="B28" s="818"/>
      <c r="C28" s="817" t="s">
        <v>485</v>
      </c>
      <c r="D28" s="466"/>
      <c r="E28" s="467">
        <f t="shared" si="4"/>
        <v>45473</v>
      </c>
      <c r="F28" s="467">
        <f t="shared" si="5"/>
        <v>45474</v>
      </c>
      <c r="G28" s="467">
        <f t="shared" si="6"/>
        <v>45475</v>
      </c>
      <c r="H28" s="502">
        <f t="shared" si="7"/>
        <v>45492</v>
      </c>
      <c r="I28" s="1031">
        <f t="shared" si="1"/>
        <v>45502</v>
      </c>
      <c r="J28" s="468">
        <f t="shared" si="2"/>
        <v>45494</v>
      </c>
      <c r="K28" s="468">
        <f t="shared" si="3"/>
        <v>45496</v>
      </c>
      <c r="M28" s="468">
        <f t="shared" si="8"/>
        <v>45497</v>
      </c>
    </row>
    <row r="29" spans="1:13" s="476" customFormat="1" ht="27.75" hidden="1">
      <c r="A29" s="816"/>
      <c r="B29" s="818" t="s">
        <v>5</v>
      </c>
      <c r="C29" s="817"/>
      <c r="D29" s="474"/>
      <c r="E29" s="467">
        <f>E28+7</f>
        <v>45480</v>
      </c>
      <c r="F29" s="467">
        <f>E29+1</f>
        <v>45481</v>
      </c>
      <c r="G29" s="467">
        <f>F29</f>
        <v>45481</v>
      </c>
      <c r="H29" s="468">
        <f>SUM(G29+18)</f>
        <v>45499</v>
      </c>
      <c r="I29" s="469"/>
      <c r="J29" s="475"/>
      <c r="K29" s="470"/>
      <c r="M29" s="1032"/>
    </row>
    <row r="30" spans="1:13" s="476" customFormat="1" ht="27.75" hidden="1">
      <c r="A30" s="816"/>
      <c r="B30" s="818" t="s">
        <v>5</v>
      </c>
      <c r="C30" s="817"/>
      <c r="D30" s="466"/>
      <c r="E30" s="467">
        <f>E29+7</f>
        <v>45487</v>
      </c>
      <c r="F30" s="467">
        <f>E30+1</f>
        <v>45488</v>
      </c>
      <c r="G30" s="467">
        <f>F30</f>
        <v>45488</v>
      </c>
      <c r="H30" s="468">
        <f>SUM(G30+18)</f>
        <v>45506</v>
      </c>
      <c r="I30" s="469"/>
      <c r="J30" s="475"/>
      <c r="K30" s="470"/>
      <c r="M30" s="1032"/>
    </row>
    <row r="31" spans="1:13" s="476" customFormat="1" ht="27.75" hidden="1">
      <c r="A31" s="629"/>
      <c r="B31" s="630"/>
      <c r="C31" s="631"/>
      <c r="D31" s="629"/>
      <c r="E31" s="632"/>
      <c r="F31" s="632"/>
      <c r="G31" s="632"/>
      <c r="H31" s="632"/>
      <c r="I31" s="469"/>
      <c r="J31" s="475"/>
      <c r="K31" s="470"/>
      <c r="M31" s="1032"/>
    </row>
    <row r="32" spans="1:13" s="448" customFormat="1" ht="27.75">
      <c r="A32" s="477" t="s">
        <v>530</v>
      </c>
      <c r="B32" s="478"/>
      <c r="C32" s="479"/>
      <c r="D32" s="480"/>
      <c r="E32" s="481"/>
      <c r="F32" s="482"/>
      <c r="G32" s="482"/>
      <c r="H32" s="482"/>
      <c r="I32" s="482"/>
      <c r="J32" s="449"/>
      <c r="M32" s="1033"/>
    </row>
    <row r="33" spans="1:13" s="448" customFormat="1" ht="27">
      <c r="A33" s="648" t="s">
        <v>221</v>
      </c>
      <c r="B33" s="478"/>
      <c r="C33" s="479"/>
      <c r="D33" s="480"/>
      <c r="E33" s="481"/>
      <c r="F33" s="482"/>
      <c r="G33" s="482"/>
      <c r="H33" s="482"/>
      <c r="I33" s="482"/>
      <c r="J33" s="449"/>
      <c r="M33" s="1034"/>
    </row>
    <row r="34" spans="1:13" s="448" customFormat="1" ht="20.25">
      <c r="A34" s="483"/>
      <c r="B34" s="478"/>
      <c r="C34" s="479"/>
      <c r="D34" s="480"/>
      <c r="E34" s="481"/>
      <c r="F34" s="482"/>
      <c r="G34" s="482"/>
      <c r="H34" s="482"/>
      <c r="I34" s="482"/>
      <c r="J34" s="449"/>
      <c r="M34" s="1034"/>
    </row>
    <row r="35" spans="1:7" s="476" customFormat="1" ht="21" thickBot="1">
      <c r="A35" s="453" t="s">
        <v>106</v>
      </c>
      <c r="B35" s="484"/>
      <c r="C35" s="485"/>
      <c r="D35" s="485"/>
      <c r="E35" s="485"/>
      <c r="F35" s="485"/>
      <c r="G35" s="485"/>
    </row>
    <row r="36" spans="1:10" s="457" customFormat="1" ht="26.25" customHeight="1">
      <c r="A36" s="491" t="s">
        <v>172</v>
      </c>
      <c r="B36" s="492"/>
      <c r="C36" s="492"/>
      <c r="D36" s="493"/>
      <c r="E36" s="494"/>
      <c r="F36" s="455"/>
      <c r="G36" s="455"/>
      <c r="H36" s="495"/>
      <c r="I36" s="496"/>
      <c r="J36" s="497"/>
    </row>
    <row r="37" spans="1:11" s="486" customFormat="1" ht="55.5">
      <c r="A37" s="458" t="s">
        <v>1</v>
      </c>
      <c r="B37" s="459"/>
      <c r="C37" s="459"/>
      <c r="D37" s="459"/>
      <c r="E37" s="460" t="s">
        <v>104</v>
      </c>
      <c r="F37" s="1060" t="s">
        <v>104</v>
      </c>
      <c r="G37" s="1060"/>
      <c r="H37" s="498" t="s">
        <v>173</v>
      </c>
      <c r="I37" s="499"/>
      <c r="J37" s="462"/>
      <c r="K37" s="456"/>
    </row>
    <row r="38" spans="1:11" s="486" customFormat="1" ht="27.75">
      <c r="A38" s="458"/>
      <c r="B38" s="459"/>
      <c r="C38" s="459"/>
      <c r="D38" s="459"/>
      <c r="E38" s="463" t="s">
        <v>105</v>
      </c>
      <c r="F38" s="463" t="s">
        <v>3</v>
      </c>
      <c r="G38" s="463" t="s">
        <v>4</v>
      </c>
      <c r="H38" s="500" t="s">
        <v>3</v>
      </c>
      <c r="I38" s="501"/>
      <c r="J38" s="487"/>
      <c r="K38" s="456"/>
    </row>
    <row r="39" spans="1:11" s="486" customFormat="1" ht="27.75">
      <c r="A39" s="458" t="s">
        <v>431</v>
      </c>
      <c r="B39" s="459" t="s">
        <v>5</v>
      </c>
      <c r="C39" s="465" t="s">
        <v>432</v>
      </c>
      <c r="D39" s="459"/>
      <c r="E39" s="467">
        <v>45402</v>
      </c>
      <c r="F39" s="467">
        <f>E39+1</f>
        <v>45403</v>
      </c>
      <c r="G39" s="467">
        <f>SUM(F39+1)</f>
        <v>45404</v>
      </c>
      <c r="H39" s="502">
        <f>SUM(G39+13)</f>
        <v>45417</v>
      </c>
      <c r="I39" s="503"/>
      <c r="J39" s="497"/>
      <c r="K39" s="456"/>
    </row>
    <row r="40" spans="1:11" s="486" customFormat="1" ht="27.75">
      <c r="A40" s="458" t="s">
        <v>361</v>
      </c>
      <c r="B40" s="459" t="s">
        <v>5</v>
      </c>
      <c r="C40" s="465" t="s">
        <v>390</v>
      </c>
      <c r="D40" s="459"/>
      <c r="E40" s="467">
        <v>45419</v>
      </c>
      <c r="F40" s="467">
        <f>E40+1</f>
        <v>45420</v>
      </c>
      <c r="G40" s="467">
        <f>SUM(F40+1)</f>
        <v>45421</v>
      </c>
      <c r="H40" s="502">
        <f aca="true" t="shared" si="9" ref="H40:H47">SUM(G40+13)</f>
        <v>45434</v>
      </c>
      <c r="I40" s="503"/>
      <c r="J40" s="497"/>
      <c r="K40" s="456"/>
    </row>
    <row r="41" spans="1:11" s="381" customFormat="1" ht="27" customHeight="1">
      <c r="A41" s="458" t="s">
        <v>380</v>
      </c>
      <c r="B41" s="459" t="s">
        <v>5</v>
      </c>
      <c r="C41" s="465" t="s">
        <v>433</v>
      </c>
      <c r="D41" s="459"/>
      <c r="E41" s="467">
        <v>45421</v>
      </c>
      <c r="F41" s="467">
        <f>E41+1</f>
        <v>45422</v>
      </c>
      <c r="G41" s="467">
        <f>SUM(F41+1)</f>
        <v>45423</v>
      </c>
      <c r="H41" s="502">
        <f t="shared" si="9"/>
        <v>45436</v>
      </c>
      <c r="I41" s="503"/>
      <c r="J41" s="489"/>
      <c r="K41" s="490"/>
    </row>
    <row r="42" spans="1:11" s="486" customFormat="1" ht="27.75" customHeight="1">
      <c r="A42" s="458" t="s">
        <v>487</v>
      </c>
      <c r="B42" s="459" t="s">
        <v>5</v>
      </c>
      <c r="C42" s="465" t="s">
        <v>488</v>
      </c>
      <c r="D42" s="459"/>
      <c r="E42" s="467">
        <v>45429</v>
      </c>
      <c r="F42" s="467">
        <f aca="true" t="shared" si="10" ref="F42:F47">E42+1</f>
        <v>45430</v>
      </c>
      <c r="G42" s="467">
        <f aca="true" t="shared" si="11" ref="G42:G47">SUM(F42+1)</f>
        <v>45431</v>
      </c>
      <c r="H42" s="502">
        <f t="shared" si="9"/>
        <v>45444</v>
      </c>
      <c r="I42" s="503"/>
      <c r="J42" s="471"/>
      <c r="K42" s="456"/>
    </row>
    <row r="43" spans="1:11" s="486" customFormat="1" ht="28.5" customHeight="1">
      <c r="A43" s="458" t="s">
        <v>410</v>
      </c>
      <c r="B43" s="459" t="s">
        <v>5</v>
      </c>
      <c r="C43" s="465" t="s">
        <v>489</v>
      </c>
      <c r="D43" s="459"/>
      <c r="E43" s="467">
        <v>45443</v>
      </c>
      <c r="F43" s="467">
        <f t="shared" si="10"/>
        <v>45444</v>
      </c>
      <c r="G43" s="467">
        <f t="shared" si="11"/>
        <v>45445</v>
      </c>
      <c r="H43" s="502">
        <f t="shared" si="9"/>
        <v>45458</v>
      </c>
      <c r="I43" s="503"/>
      <c r="J43" s="471"/>
      <c r="K43" s="456"/>
    </row>
    <row r="44" spans="1:11" s="486" customFormat="1" ht="28.5" customHeight="1">
      <c r="A44" s="458" t="s">
        <v>431</v>
      </c>
      <c r="B44" s="459" t="s">
        <v>5</v>
      </c>
      <c r="C44" s="465" t="s">
        <v>490</v>
      </c>
      <c r="D44" s="459"/>
      <c r="E44" s="467">
        <v>45448</v>
      </c>
      <c r="F44" s="467">
        <f t="shared" si="10"/>
        <v>45449</v>
      </c>
      <c r="G44" s="467">
        <f t="shared" si="11"/>
        <v>45450</v>
      </c>
      <c r="H44" s="502">
        <f t="shared" si="9"/>
        <v>45463</v>
      </c>
      <c r="I44" s="503"/>
      <c r="J44" s="471"/>
      <c r="K44" s="456"/>
    </row>
    <row r="45" spans="1:11" s="486" customFormat="1" ht="28.5" customHeight="1">
      <c r="A45" s="458" t="s">
        <v>361</v>
      </c>
      <c r="B45" s="459" t="s">
        <v>5</v>
      </c>
      <c r="C45" s="465" t="s">
        <v>412</v>
      </c>
      <c r="D45" s="459"/>
      <c r="E45" s="467">
        <v>45455</v>
      </c>
      <c r="F45" s="467">
        <f t="shared" si="10"/>
        <v>45456</v>
      </c>
      <c r="G45" s="467">
        <f t="shared" si="11"/>
        <v>45457</v>
      </c>
      <c r="H45" s="502">
        <f t="shared" si="9"/>
        <v>45470</v>
      </c>
      <c r="I45" s="503"/>
      <c r="J45" s="471"/>
      <c r="K45" s="456"/>
    </row>
    <row r="46" spans="1:11" s="486" customFormat="1" ht="26.25" customHeight="1">
      <c r="A46" s="458" t="s">
        <v>380</v>
      </c>
      <c r="B46" s="459" t="s">
        <v>5</v>
      </c>
      <c r="C46" s="465" t="s">
        <v>491</v>
      </c>
      <c r="D46" s="459"/>
      <c r="E46" s="467">
        <v>45463</v>
      </c>
      <c r="F46" s="467">
        <f t="shared" si="10"/>
        <v>45464</v>
      </c>
      <c r="G46" s="467">
        <f t="shared" si="11"/>
        <v>45465</v>
      </c>
      <c r="H46" s="502">
        <f t="shared" si="9"/>
        <v>45478</v>
      </c>
      <c r="I46" s="504"/>
      <c r="J46" s="497"/>
      <c r="K46" s="456"/>
    </row>
    <row r="47" spans="1:11" s="486" customFormat="1" ht="27" customHeight="1">
      <c r="A47" s="458" t="s">
        <v>487</v>
      </c>
      <c r="B47" s="459" t="s">
        <v>5</v>
      </c>
      <c r="C47" s="465" t="s">
        <v>492</v>
      </c>
      <c r="D47" s="459"/>
      <c r="E47" s="467">
        <v>45471</v>
      </c>
      <c r="F47" s="467">
        <f t="shared" si="10"/>
        <v>45472</v>
      </c>
      <c r="G47" s="467">
        <f t="shared" si="11"/>
        <v>45473</v>
      </c>
      <c r="H47" s="502">
        <f t="shared" si="9"/>
        <v>45486</v>
      </c>
      <c r="I47" s="503"/>
      <c r="J47" s="489"/>
      <c r="K47" s="456"/>
    </row>
    <row r="48" spans="1:11" s="486" customFormat="1" ht="27" customHeight="1" hidden="1">
      <c r="A48" s="943"/>
      <c r="B48" s="459" t="s">
        <v>5</v>
      </c>
      <c r="C48" s="944"/>
      <c r="D48" s="459"/>
      <c r="E48" s="467"/>
      <c r="F48" s="467"/>
      <c r="G48" s="467"/>
      <c r="H48" s="467"/>
      <c r="I48" s="632"/>
      <c r="J48" s="489"/>
      <c r="K48" s="456"/>
    </row>
    <row r="49" spans="1:11" s="486" customFormat="1" ht="27" customHeight="1" hidden="1">
      <c r="A49" s="630"/>
      <c r="B49" s="630"/>
      <c r="C49" s="631"/>
      <c r="D49" s="630"/>
      <c r="E49" s="632"/>
      <c r="F49" s="632"/>
      <c r="G49" s="632"/>
      <c r="H49" s="632"/>
      <c r="I49" s="632"/>
      <c r="J49" s="489"/>
      <c r="K49" s="456"/>
    </row>
    <row r="50" spans="1:10" s="476" customFormat="1" ht="27.75">
      <c r="A50" s="477" t="s">
        <v>257</v>
      </c>
      <c r="B50" s="478"/>
      <c r="C50" s="479"/>
      <c r="D50" s="480"/>
      <c r="E50" s="733"/>
      <c r="F50" s="754"/>
      <c r="G50" s="754"/>
      <c r="H50" s="754"/>
      <c r="I50" s="482"/>
      <c r="J50" s="485"/>
    </row>
    <row r="51" spans="1:10" s="476" customFormat="1" ht="27.75">
      <c r="A51" s="513" t="s">
        <v>174</v>
      </c>
      <c r="B51" s="442"/>
      <c r="C51" s="1047"/>
      <c r="D51" s="1048"/>
      <c r="E51" s="1049"/>
      <c r="F51" s="1050"/>
      <c r="G51" s="508"/>
      <c r="H51" s="508"/>
      <c r="I51" s="482"/>
      <c r="J51" s="485"/>
    </row>
    <row r="52" spans="1:10" s="476" customFormat="1" ht="27" hidden="1">
      <c r="A52" s="505"/>
      <c r="B52" s="446"/>
      <c r="C52" s="506"/>
      <c r="D52" s="447"/>
      <c r="E52" s="507"/>
      <c r="F52" s="508"/>
      <c r="G52" s="508"/>
      <c r="H52" s="508"/>
      <c r="I52" s="482"/>
      <c r="J52" s="485"/>
    </row>
    <row r="53" spans="1:10" s="476" customFormat="1" ht="27">
      <c r="A53" s="648" t="s">
        <v>221</v>
      </c>
      <c r="B53" s="478"/>
      <c r="C53" s="479"/>
      <c r="D53" s="480"/>
      <c r="E53" s="481"/>
      <c r="F53" s="482"/>
      <c r="G53" s="482"/>
      <c r="H53" s="482"/>
      <c r="I53" s="482"/>
      <c r="J53" s="485"/>
    </row>
    <row r="54" spans="1:10" s="476" customFormat="1" ht="27">
      <c r="A54" s="647"/>
      <c r="B54" s="478"/>
      <c r="C54" s="479"/>
      <c r="D54" s="480"/>
      <c r="E54" s="481"/>
      <c r="F54" s="482"/>
      <c r="G54" s="482"/>
      <c r="H54" s="482"/>
      <c r="I54" s="482"/>
      <c r="J54" s="485"/>
    </row>
    <row r="55" spans="1:7" s="476" customFormat="1" ht="21" thickBot="1">
      <c r="A55" s="517" t="s">
        <v>218</v>
      </c>
      <c r="B55" s="484"/>
      <c r="C55" s="485"/>
      <c r="D55" s="485"/>
      <c r="E55" s="485"/>
      <c r="F55" s="485"/>
      <c r="G55" s="485"/>
    </row>
    <row r="56" spans="1:15" s="457" customFormat="1" ht="26.25" customHeight="1">
      <c r="A56" s="454" t="s">
        <v>254</v>
      </c>
      <c r="B56" s="455"/>
      <c r="C56" s="455"/>
      <c r="D56" s="455"/>
      <c r="E56" s="455"/>
      <c r="F56" s="455"/>
      <c r="G56" s="455"/>
      <c r="H56" s="455"/>
      <c r="I56" s="495"/>
      <c r="J56" s="455"/>
      <c r="K56" s="495"/>
      <c r="M56" s="455"/>
      <c r="O56" s="523"/>
    </row>
    <row r="57" spans="1:15" s="486" customFormat="1" ht="109.5" customHeight="1">
      <c r="A57" s="458" t="s">
        <v>1</v>
      </c>
      <c r="B57" s="459"/>
      <c r="C57" s="459"/>
      <c r="D57" s="459"/>
      <c r="E57" s="460" t="s">
        <v>202</v>
      </c>
      <c r="F57" s="1061" t="s">
        <v>210</v>
      </c>
      <c r="G57" s="1062"/>
      <c r="H57" s="460" t="s">
        <v>104</v>
      </c>
      <c r="I57" s="1060" t="s">
        <v>216</v>
      </c>
      <c r="J57" s="1060"/>
      <c r="K57" s="509" t="s">
        <v>310</v>
      </c>
      <c r="M57" s="460" t="s">
        <v>308</v>
      </c>
      <c r="O57" s="524"/>
    </row>
    <row r="58" spans="1:15" s="486" customFormat="1" ht="27.75">
      <c r="A58" s="458"/>
      <c r="B58" s="459"/>
      <c r="C58" s="459"/>
      <c r="D58" s="459"/>
      <c r="E58" s="463" t="s">
        <v>105</v>
      </c>
      <c r="F58" s="463" t="s">
        <v>3</v>
      </c>
      <c r="G58" s="463" t="s">
        <v>4</v>
      </c>
      <c r="H58" s="463" t="s">
        <v>105</v>
      </c>
      <c r="I58" s="463" t="s">
        <v>3</v>
      </c>
      <c r="J58" s="463" t="s">
        <v>4</v>
      </c>
      <c r="K58" s="500" t="s">
        <v>3</v>
      </c>
      <c r="M58" s="463" t="s">
        <v>3</v>
      </c>
      <c r="O58" s="524"/>
    </row>
    <row r="59" spans="1:15" s="486" customFormat="1" ht="27.75">
      <c r="A59" s="488" t="s">
        <v>411</v>
      </c>
      <c r="B59" s="472" t="s">
        <v>5</v>
      </c>
      <c r="C59" s="473" t="s">
        <v>493</v>
      </c>
      <c r="D59" s="466"/>
      <c r="E59" s="510">
        <v>45411</v>
      </c>
      <c r="F59" s="510">
        <f aca="true" t="shared" si="12" ref="F59:F65">E59+1</f>
        <v>45412</v>
      </c>
      <c r="G59" s="510">
        <f aca="true" t="shared" si="13" ref="G59:G65">SUM(F59+1)</f>
        <v>45413</v>
      </c>
      <c r="H59" s="467">
        <v>45412</v>
      </c>
      <c r="I59" s="467">
        <f aca="true" t="shared" si="14" ref="I59:I66">H59+1</f>
        <v>45413</v>
      </c>
      <c r="J59" s="467">
        <f aca="true" t="shared" si="15" ref="J59:J66">SUM(I59+1)</f>
        <v>45414</v>
      </c>
      <c r="K59" s="502">
        <f>SUM(J59+5)</f>
        <v>45419</v>
      </c>
      <c r="L59" s="436"/>
      <c r="M59" s="467">
        <f>SUM(J59+6)</f>
        <v>45420</v>
      </c>
      <c r="O59" s="524"/>
    </row>
    <row r="60" spans="1:15" s="486" customFormat="1" ht="27.75">
      <c r="A60" s="488" t="s">
        <v>272</v>
      </c>
      <c r="B60" s="472" t="s">
        <v>5</v>
      </c>
      <c r="C60" s="473" t="s">
        <v>494</v>
      </c>
      <c r="D60" s="459"/>
      <c r="E60" s="510">
        <v>45419</v>
      </c>
      <c r="F60" s="510">
        <f t="shared" si="12"/>
        <v>45420</v>
      </c>
      <c r="G60" s="510">
        <f t="shared" si="13"/>
        <v>45421</v>
      </c>
      <c r="H60" s="467">
        <v>45420</v>
      </c>
      <c r="I60" s="467">
        <f t="shared" si="14"/>
        <v>45421</v>
      </c>
      <c r="J60" s="467">
        <f t="shared" si="15"/>
        <v>45422</v>
      </c>
      <c r="K60" s="502">
        <f aca="true" t="shared" si="16" ref="K60:K66">SUM(J60+4)</f>
        <v>45426</v>
      </c>
      <c r="L60" s="436"/>
      <c r="M60" s="467">
        <f aca="true" t="shared" si="17" ref="M60:M65">SUM(J60+5)</f>
        <v>45427</v>
      </c>
      <c r="O60" s="524"/>
    </row>
    <row r="61" spans="1:15" s="381" customFormat="1" ht="25.5" customHeight="1">
      <c r="A61" s="488" t="s">
        <v>411</v>
      </c>
      <c r="B61" s="472" t="s">
        <v>5</v>
      </c>
      <c r="C61" s="473" t="s">
        <v>495</v>
      </c>
      <c r="D61" s="459"/>
      <c r="E61" s="510">
        <v>45425</v>
      </c>
      <c r="F61" s="510">
        <f t="shared" si="12"/>
        <v>45426</v>
      </c>
      <c r="G61" s="510">
        <f t="shared" si="13"/>
        <v>45427</v>
      </c>
      <c r="H61" s="467">
        <v>45426</v>
      </c>
      <c r="I61" s="467">
        <f t="shared" si="14"/>
        <v>45427</v>
      </c>
      <c r="J61" s="467">
        <f t="shared" si="15"/>
        <v>45428</v>
      </c>
      <c r="K61" s="502">
        <f>SUM(J61+5)</f>
        <v>45433</v>
      </c>
      <c r="L61" s="436"/>
      <c r="M61" s="467">
        <f>SUM(J61+6)</f>
        <v>45434</v>
      </c>
      <c r="O61" s="525"/>
    </row>
    <row r="62" spans="1:15" s="486" customFormat="1" ht="26.25" customHeight="1">
      <c r="A62" s="488" t="s">
        <v>272</v>
      </c>
      <c r="B62" s="472" t="s">
        <v>5</v>
      </c>
      <c r="C62" s="473" t="s">
        <v>496</v>
      </c>
      <c r="D62" s="472"/>
      <c r="E62" s="510">
        <v>45432</v>
      </c>
      <c r="F62" s="510">
        <f>E62+1</f>
        <v>45433</v>
      </c>
      <c r="G62" s="510">
        <f>SUM(F62+1)</f>
        <v>45434</v>
      </c>
      <c r="H62" s="467">
        <v>45433</v>
      </c>
      <c r="I62" s="467">
        <f t="shared" si="14"/>
        <v>45434</v>
      </c>
      <c r="J62" s="467">
        <f t="shared" si="15"/>
        <v>45435</v>
      </c>
      <c r="K62" s="502">
        <f>SUM(J62+5)</f>
        <v>45440</v>
      </c>
      <c r="L62" s="436"/>
      <c r="M62" s="467">
        <f>SUM(J62+6)</f>
        <v>45441</v>
      </c>
      <c r="N62" s="512"/>
      <c r="O62" s="526"/>
    </row>
    <row r="63" spans="1:15" s="486" customFormat="1" ht="28.5" customHeight="1">
      <c r="A63" s="488" t="s">
        <v>411</v>
      </c>
      <c r="B63" s="697" t="s">
        <v>5</v>
      </c>
      <c r="C63" s="698" t="s">
        <v>497</v>
      </c>
      <c r="D63" s="466"/>
      <c r="E63" s="510">
        <v>45440</v>
      </c>
      <c r="F63" s="510">
        <f>E63+1</f>
        <v>45441</v>
      </c>
      <c r="G63" s="510">
        <f>SUM(F63+1)</f>
        <v>45442</v>
      </c>
      <c r="H63" s="467">
        <v>45441</v>
      </c>
      <c r="I63" s="467">
        <f t="shared" si="14"/>
        <v>45442</v>
      </c>
      <c r="J63" s="467">
        <f t="shared" si="15"/>
        <v>45443</v>
      </c>
      <c r="K63" s="502">
        <f t="shared" si="16"/>
        <v>45447</v>
      </c>
      <c r="L63" s="436"/>
      <c r="M63" s="467">
        <f t="shared" si="17"/>
        <v>45448</v>
      </c>
      <c r="O63" s="524"/>
    </row>
    <row r="64" spans="1:15" s="381" customFormat="1" ht="26.25" customHeight="1">
      <c r="A64" s="488" t="s">
        <v>272</v>
      </c>
      <c r="B64" s="472" t="s">
        <v>5</v>
      </c>
      <c r="C64" s="473" t="s">
        <v>498</v>
      </c>
      <c r="D64" s="699"/>
      <c r="E64" s="510">
        <f>E63+7</f>
        <v>45447</v>
      </c>
      <c r="F64" s="510">
        <f t="shared" si="12"/>
        <v>45448</v>
      </c>
      <c r="G64" s="510">
        <f t="shared" si="13"/>
        <v>45449</v>
      </c>
      <c r="H64" s="510">
        <f>H63+7</f>
        <v>45448</v>
      </c>
      <c r="I64" s="510">
        <f t="shared" si="14"/>
        <v>45449</v>
      </c>
      <c r="J64" s="467">
        <f t="shared" si="15"/>
        <v>45450</v>
      </c>
      <c r="K64" s="502">
        <f t="shared" si="16"/>
        <v>45454</v>
      </c>
      <c r="L64" s="436"/>
      <c r="M64" s="467">
        <f t="shared" si="17"/>
        <v>45455</v>
      </c>
      <c r="O64" s="525"/>
    </row>
    <row r="65" spans="1:15" s="381" customFormat="1" ht="27" customHeight="1">
      <c r="A65" s="488" t="s">
        <v>411</v>
      </c>
      <c r="B65" s="472" t="s">
        <v>5</v>
      </c>
      <c r="C65" s="473" t="s">
        <v>499</v>
      </c>
      <c r="D65" s="472"/>
      <c r="E65" s="510">
        <f>E64+7</f>
        <v>45454</v>
      </c>
      <c r="F65" s="510">
        <f t="shared" si="12"/>
        <v>45455</v>
      </c>
      <c r="G65" s="510">
        <f t="shared" si="13"/>
        <v>45456</v>
      </c>
      <c r="H65" s="510">
        <f>H64+7</f>
        <v>45455</v>
      </c>
      <c r="I65" s="510">
        <f t="shared" si="14"/>
        <v>45456</v>
      </c>
      <c r="J65" s="467">
        <f t="shared" si="15"/>
        <v>45457</v>
      </c>
      <c r="K65" s="502">
        <f t="shared" si="16"/>
        <v>45461</v>
      </c>
      <c r="L65" s="436"/>
      <c r="M65" s="467">
        <f t="shared" si="17"/>
        <v>45462</v>
      </c>
      <c r="O65" s="525"/>
    </row>
    <row r="66" spans="1:15" s="381" customFormat="1" ht="27" customHeight="1">
      <c r="A66" s="488" t="s">
        <v>272</v>
      </c>
      <c r="B66" s="472" t="s">
        <v>5</v>
      </c>
      <c r="C66" s="473" t="s">
        <v>500</v>
      </c>
      <c r="D66" s="472"/>
      <c r="E66" s="971">
        <f>E65+7</f>
        <v>45461</v>
      </c>
      <c r="F66" s="971">
        <f>E66+1</f>
        <v>45462</v>
      </c>
      <c r="G66" s="971">
        <f>SUM(F66+1)</f>
        <v>45463</v>
      </c>
      <c r="H66" s="971">
        <f>H65+7</f>
        <v>45462</v>
      </c>
      <c r="I66" s="971">
        <f t="shared" si="14"/>
        <v>45463</v>
      </c>
      <c r="J66" s="467">
        <f t="shared" si="15"/>
        <v>45464</v>
      </c>
      <c r="K66" s="502">
        <f t="shared" si="16"/>
        <v>45468</v>
      </c>
      <c r="L66" s="436"/>
      <c r="M66" s="972">
        <f>SUM(J66+5)</f>
        <v>45469</v>
      </c>
      <c r="O66" s="525"/>
    </row>
    <row r="67" spans="1:15" s="381" customFormat="1" ht="27" customHeight="1">
      <c r="A67" s="973" t="s">
        <v>211</v>
      </c>
      <c r="B67" s="514"/>
      <c r="C67" s="530"/>
      <c r="D67" s="514"/>
      <c r="E67" s="531"/>
      <c r="F67" s="532"/>
      <c r="G67" s="532"/>
      <c r="H67" s="532"/>
      <c r="I67" s="532"/>
      <c r="J67" s="532"/>
      <c r="K67" s="532"/>
      <c r="L67" s="974"/>
      <c r="M67" s="975"/>
      <c r="O67" s="525"/>
    </row>
    <row r="68" spans="1:13" s="476" customFormat="1" ht="27.75">
      <c r="A68" s="528" t="s">
        <v>217</v>
      </c>
      <c r="B68" s="976"/>
      <c r="C68" s="977"/>
      <c r="D68" s="978"/>
      <c r="E68" s="979"/>
      <c r="F68" s="980"/>
      <c r="G68" s="529"/>
      <c r="H68" s="529"/>
      <c r="I68" s="529"/>
      <c r="J68" s="981"/>
      <c r="K68" s="982"/>
      <c r="L68" s="982"/>
      <c r="M68" s="982"/>
    </row>
    <row r="69" s="381" customFormat="1" ht="27.75" customHeight="1">
      <c r="A69" s="513" t="s">
        <v>307</v>
      </c>
    </row>
    <row r="70" s="381" customFormat="1" ht="27.75" customHeight="1">
      <c r="A70" s="513" t="s">
        <v>309</v>
      </c>
    </row>
    <row r="71" s="381" customFormat="1" ht="27.75" customHeight="1" hidden="1">
      <c r="A71" s="513"/>
    </row>
    <row r="72" spans="1:10" s="476" customFormat="1" ht="27">
      <c r="A72" s="648" t="s">
        <v>220</v>
      </c>
      <c r="B72" s="649"/>
      <c r="C72" s="650"/>
      <c r="D72" s="651"/>
      <c r="E72" s="652"/>
      <c r="F72" s="482"/>
      <c r="G72" s="482"/>
      <c r="H72" s="482"/>
      <c r="I72" s="482"/>
      <c r="J72" s="485"/>
    </row>
    <row r="73" spans="1:10" s="476" customFormat="1" ht="27">
      <c r="A73" s="653" t="s">
        <v>221</v>
      </c>
      <c r="B73" s="649"/>
      <c r="C73" s="650"/>
      <c r="D73" s="651"/>
      <c r="E73" s="652"/>
      <c r="F73" s="482"/>
      <c r="G73" s="482"/>
      <c r="H73" s="482"/>
      <c r="I73" s="482"/>
      <c r="J73" s="485"/>
    </row>
    <row r="74" spans="1:10" s="736" customFormat="1" ht="27" hidden="1">
      <c r="A74" s="729"/>
      <c r="B74" s="730"/>
      <c r="C74" s="731"/>
      <c r="D74" s="732"/>
      <c r="E74" s="733"/>
      <c r="F74" s="734"/>
      <c r="G74" s="734"/>
      <c r="H74" s="734"/>
      <c r="I74" s="734"/>
      <c r="J74" s="735"/>
    </row>
    <row r="75" spans="1:13" s="736" customFormat="1" ht="20.25" hidden="1">
      <c r="A75" s="517" t="s">
        <v>218</v>
      </c>
      <c r="B75" s="484"/>
      <c r="C75" s="485"/>
      <c r="D75" s="485"/>
      <c r="E75" s="485"/>
      <c r="F75" s="485"/>
      <c r="G75" s="485"/>
      <c r="H75" s="476"/>
      <c r="I75" s="476"/>
      <c r="J75" s="476"/>
      <c r="K75" s="476"/>
      <c r="L75" s="476"/>
      <c r="M75" s="476"/>
    </row>
    <row r="76" spans="1:13" s="736" customFormat="1" ht="27" hidden="1">
      <c r="A76" s="454" t="s">
        <v>264</v>
      </c>
      <c r="B76" s="455"/>
      <c r="C76" s="455"/>
      <c r="D76" s="455"/>
      <c r="E76" s="455"/>
      <c r="F76" s="455"/>
      <c r="G76" s="455"/>
      <c r="H76" s="455"/>
      <c r="I76" s="495"/>
      <c r="J76" s="455"/>
      <c r="K76" s="495"/>
      <c r="L76" s="457"/>
      <c r="M76" s="455"/>
    </row>
    <row r="77" spans="1:13" s="736" customFormat="1" ht="111" hidden="1">
      <c r="A77" s="458" t="s">
        <v>1</v>
      </c>
      <c r="B77" s="459"/>
      <c r="C77" s="459"/>
      <c r="D77" s="459"/>
      <c r="E77" s="460" t="s">
        <v>202</v>
      </c>
      <c r="F77" s="1061" t="s">
        <v>210</v>
      </c>
      <c r="G77" s="1062"/>
      <c r="H77" s="460" t="s">
        <v>104</v>
      </c>
      <c r="I77" s="1060" t="s">
        <v>216</v>
      </c>
      <c r="J77" s="1060"/>
      <c r="K77" s="509" t="s">
        <v>259</v>
      </c>
      <c r="L77" s="486"/>
      <c r="M77" s="460" t="s">
        <v>260</v>
      </c>
    </row>
    <row r="78" spans="1:13" s="736" customFormat="1" ht="29.25" customHeight="1" hidden="1">
      <c r="A78" s="458"/>
      <c r="B78" s="459"/>
      <c r="C78" s="459"/>
      <c r="D78" s="459"/>
      <c r="E78" s="463" t="s">
        <v>105</v>
      </c>
      <c r="F78" s="463" t="s">
        <v>3</v>
      </c>
      <c r="G78" s="463" t="s">
        <v>4</v>
      </c>
      <c r="H78" s="463" t="s">
        <v>105</v>
      </c>
      <c r="I78" s="463" t="s">
        <v>3</v>
      </c>
      <c r="J78" s="463" t="s">
        <v>4</v>
      </c>
      <c r="K78" s="500" t="s">
        <v>3</v>
      </c>
      <c r="L78" s="486"/>
      <c r="M78" s="463" t="s">
        <v>3</v>
      </c>
    </row>
    <row r="79" spans="1:13" s="736" customFormat="1" ht="29.25" customHeight="1" hidden="1">
      <c r="A79" s="488"/>
      <c r="B79" s="472" t="s">
        <v>5</v>
      </c>
      <c r="C79" s="473"/>
      <c r="D79" s="466"/>
      <c r="E79" s="510">
        <v>44904</v>
      </c>
      <c r="F79" s="510">
        <f aca="true" t="shared" si="18" ref="F79:F84">E79+1</f>
        <v>44905</v>
      </c>
      <c r="G79" s="510">
        <f aca="true" t="shared" si="19" ref="G79:G84">SUM(F79)</f>
        <v>44905</v>
      </c>
      <c r="H79" s="510">
        <v>44905</v>
      </c>
      <c r="I79" s="510">
        <f aca="true" t="shared" si="20" ref="I79:I84">H79+1</f>
        <v>44906</v>
      </c>
      <c r="J79" s="510">
        <f aca="true" t="shared" si="21" ref="J79:J84">SUM(I79+1)</f>
        <v>44907</v>
      </c>
      <c r="K79" s="502">
        <f aca="true" t="shared" si="22" ref="K79:K84">SUM(J79+5)</f>
        <v>44912</v>
      </c>
      <c r="L79" s="436"/>
      <c r="M79" s="467">
        <f aca="true" t="shared" si="23" ref="M79:M84">SUM(J79+6)</f>
        <v>44913</v>
      </c>
    </row>
    <row r="80" spans="1:13" s="736" customFormat="1" ht="27.75" hidden="1">
      <c r="A80" s="488"/>
      <c r="B80" s="472" t="s">
        <v>5</v>
      </c>
      <c r="C80" s="473"/>
      <c r="D80" s="459"/>
      <c r="E80" s="510">
        <f>E79+7</f>
        <v>44911</v>
      </c>
      <c r="F80" s="510">
        <f>E80+1</f>
        <v>44912</v>
      </c>
      <c r="G80" s="510">
        <f>SUM(F80)</f>
        <v>44912</v>
      </c>
      <c r="H80" s="510">
        <f>H79+7</f>
        <v>44912</v>
      </c>
      <c r="I80" s="510">
        <f t="shared" si="20"/>
        <v>44913</v>
      </c>
      <c r="J80" s="510">
        <f t="shared" si="21"/>
        <v>44914</v>
      </c>
      <c r="K80" s="502">
        <f t="shared" si="22"/>
        <v>44919</v>
      </c>
      <c r="L80" s="436"/>
      <c r="M80" s="467">
        <f t="shared" si="23"/>
        <v>44920</v>
      </c>
    </row>
    <row r="81" spans="1:13" s="736" customFormat="1" ht="27.75" hidden="1">
      <c r="A81" s="488"/>
      <c r="B81" s="472" t="s">
        <v>5</v>
      </c>
      <c r="C81" s="473"/>
      <c r="D81" s="472"/>
      <c r="E81" s="467">
        <f>E80+7</f>
        <v>44918</v>
      </c>
      <c r="F81" s="510">
        <f t="shared" si="18"/>
        <v>44919</v>
      </c>
      <c r="G81" s="510">
        <f t="shared" si="19"/>
        <v>44919</v>
      </c>
      <c r="H81" s="467">
        <f>H80+7</f>
        <v>44919</v>
      </c>
      <c r="I81" s="510">
        <f t="shared" si="20"/>
        <v>44920</v>
      </c>
      <c r="J81" s="510">
        <f t="shared" si="21"/>
        <v>44921</v>
      </c>
      <c r="K81" s="511">
        <f t="shared" si="22"/>
        <v>44926</v>
      </c>
      <c r="L81" s="486"/>
      <c r="M81" s="510">
        <f t="shared" si="23"/>
        <v>44927</v>
      </c>
    </row>
    <row r="82" spans="1:13" s="736" customFormat="1" ht="27.75" hidden="1">
      <c r="A82" s="488"/>
      <c r="B82" s="697" t="s">
        <v>5</v>
      </c>
      <c r="C82" s="698"/>
      <c r="D82" s="466"/>
      <c r="E82" s="467">
        <f>E81+7</f>
        <v>44925</v>
      </c>
      <c r="F82" s="510">
        <f t="shared" si="18"/>
        <v>44926</v>
      </c>
      <c r="G82" s="510">
        <f t="shared" si="19"/>
        <v>44926</v>
      </c>
      <c r="H82" s="467">
        <f>H81+7</f>
        <v>44926</v>
      </c>
      <c r="I82" s="510">
        <f t="shared" si="20"/>
        <v>44927</v>
      </c>
      <c r="J82" s="510">
        <f t="shared" si="21"/>
        <v>44928</v>
      </c>
      <c r="K82" s="511">
        <f t="shared" si="22"/>
        <v>44933</v>
      </c>
      <c r="L82" s="486"/>
      <c r="M82" s="510">
        <f t="shared" si="23"/>
        <v>44934</v>
      </c>
    </row>
    <row r="83" spans="1:13" s="736" customFormat="1" ht="27.75" hidden="1">
      <c r="A83" s="488"/>
      <c r="B83" s="472" t="s">
        <v>5</v>
      </c>
      <c r="C83" s="473"/>
      <c r="D83" s="699"/>
      <c r="E83" s="467">
        <f>E82+7</f>
        <v>44932</v>
      </c>
      <c r="F83" s="510">
        <f t="shared" si="18"/>
        <v>44933</v>
      </c>
      <c r="G83" s="510">
        <f t="shared" si="19"/>
        <v>44933</v>
      </c>
      <c r="H83" s="467">
        <f>H82+7</f>
        <v>44933</v>
      </c>
      <c r="I83" s="510">
        <f t="shared" si="20"/>
        <v>44934</v>
      </c>
      <c r="J83" s="510">
        <f t="shared" si="21"/>
        <v>44935</v>
      </c>
      <c r="K83" s="511">
        <f t="shared" si="22"/>
        <v>44940</v>
      </c>
      <c r="L83" s="486"/>
      <c r="M83" s="510">
        <f t="shared" si="23"/>
        <v>44941</v>
      </c>
    </row>
    <row r="84" spans="1:13" s="736" customFormat="1" ht="27.75" hidden="1">
      <c r="A84" s="488"/>
      <c r="B84" s="472" t="s">
        <v>5</v>
      </c>
      <c r="C84" s="473"/>
      <c r="D84" s="472"/>
      <c r="E84" s="467">
        <f>E83+7</f>
        <v>44939</v>
      </c>
      <c r="F84" s="510">
        <f t="shared" si="18"/>
        <v>44940</v>
      </c>
      <c r="G84" s="510">
        <f t="shared" si="19"/>
        <v>44940</v>
      </c>
      <c r="H84" s="467">
        <f>H83+7</f>
        <v>44940</v>
      </c>
      <c r="I84" s="510">
        <f t="shared" si="20"/>
        <v>44941</v>
      </c>
      <c r="J84" s="510">
        <f t="shared" si="21"/>
        <v>44942</v>
      </c>
      <c r="K84" s="511">
        <f t="shared" si="22"/>
        <v>44947</v>
      </c>
      <c r="L84" s="486"/>
      <c r="M84" s="510">
        <f t="shared" si="23"/>
        <v>44948</v>
      </c>
    </row>
    <row r="85" spans="1:13" s="736" customFormat="1" ht="27.75" hidden="1">
      <c r="A85" s="514"/>
      <c r="B85" s="514"/>
      <c r="C85" s="530"/>
      <c r="D85" s="514"/>
      <c r="E85" s="531"/>
      <c r="F85" s="532"/>
      <c r="G85" s="532"/>
      <c r="H85" s="531"/>
      <c r="I85" s="532"/>
      <c r="J85" s="532"/>
      <c r="K85" s="527"/>
      <c r="L85" s="486"/>
      <c r="M85" s="527"/>
    </row>
    <row r="86" spans="1:13" s="736" customFormat="1" ht="27.75" hidden="1">
      <c r="A86" s="633" t="s">
        <v>262</v>
      </c>
      <c r="B86" s="630"/>
      <c r="C86" s="631"/>
      <c r="D86" s="630"/>
      <c r="E86" s="632"/>
      <c r="F86" s="527"/>
      <c r="G86" s="527"/>
      <c r="H86" s="527"/>
      <c r="I86" s="527"/>
      <c r="J86" s="527"/>
      <c r="K86" s="527"/>
      <c r="L86" s="442"/>
      <c r="M86" s="525"/>
    </row>
    <row r="87" spans="1:13" s="736" customFormat="1" ht="27.75" hidden="1">
      <c r="A87" s="528" t="s">
        <v>263</v>
      </c>
      <c r="B87" s="518"/>
      <c r="C87" s="519"/>
      <c r="D87" s="520"/>
      <c r="E87" s="521"/>
      <c r="F87" s="522"/>
      <c r="G87" s="482"/>
      <c r="H87" s="529"/>
      <c r="I87" s="529"/>
      <c r="J87" s="485"/>
      <c r="K87" s="476"/>
      <c r="L87" s="476"/>
      <c r="M87" s="476"/>
    </row>
    <row r="88" spans="1:13" s="736" customFormat="1" ht="27.75" hidden="1">
      <c r="A88" s="513" t="s">
        <v>261</v>
      </c>
      <c r="B88" s="381"/>
      <c r="C88" s="381"/>
      <c r="D88" s="381"/>
      <c r="E88" s="381"/>
      <c r="F88" s="381"/>
      <c r="G88" s="381"/>
      <c r="H88" s="381"/>
      <c r="I88" s="381"/>
      <c r="J88" s="381"/>
      <c r="K88" s="381"/>
      <c r="L88" s="381"/>
      <c r="M88" s="381"/>
    </row>
    <row r="89" spans="1:13" s="736" customFormat="1" ht="27.75" hidden="1">
      <c r="A89" s="513" t="s">
        <v>258</v>
      </c>
      <c r="B89" s="381"/>
      <c r="C89" s="381"/>
      <c r="D89" s="381"/>
      <c r="E89" s="381"/>
      <c r="F89" s="381"/>
      <c r="G89" s="381"/>
      <c r="H89" s="381"/>
      <c r="I89" s="381"/>
      <c r="J89" s="381"/>
      <c r="K89" s="381"/>
      <c r="L89" s="381"/>
      <c r="M89" s="381"/>
    </row>
    <row r="90" spans="1:13" s="736" customFormat="1" ht="27.75" hidden="1">
      <c r="A90" s="513"/>
      <c r="B90" s="381"/>
      <c r="C90" s="381"/>
      <c r="D90" s="381"/>
      <c r="E90" s="381"/>
      <c r="F90" s="381"/>
      <c r="G90" s="381"/>
      <c r="H90" s="381"/>
      <c r="I90" s="381"/>
      <c r="J90" s="381"/>
      <c r="K90" s="381"/>
      <c r="L90" s="381"/>
      <c r="M90" s="381"/>
    </row>
    <row r="91" spans="1:13" s="736" customFormat="1" ht="27" hidden="1">
      <c r="A91" s="648" t="s">
        <v>220</v>
      </c>
      <c r="B91" s="649"/>
      <c r="C91" s="650"/>
      <c r="D91" s="651"/>
      <c r="E91" s="652"/>
      <c r="F91" s="482"/>
      <c r="G91" s="482"/>
      <c r="H91" s="482"/>
      <c r="I91" s="482"/>
      <c r="J91" s="485"/>
      <c r="K91" s="476"/>
      <c r="L91" s="476"/>
      <c r="M91" s="476"/>
    </row>
    <row r="92" spans="1:13" s="736" customFormat="1" ht="27" hidden="1">
      <c r="A92" s="653" t="s">
        <v>221</v>
      </c>
      <c r="B92" s="649"/>
      <c r="C92" s="650"/>
      <c r="D92" s="651"/>
      <c r="E92" s="652"/>
      <c r="F92" s="482"/>
      <c r="G92" s="482"/>
      <c r="H92" s="482"/>
      <c r="I92" s="482"/>
      <c r="J92" s="485"/>
      <c r="K92" s="476"/>
      <c r="L92" s="476"/>
      <c r="M92" s="476"/>
    </row>
    <row r="93" spans="1:13" s="736" customFormat="1" ht="27" hidden="1">
      <c r="A93" s="729"/>
      <c r="B93" s="730"/>
      <c r="C93" s="731"/>
      <c r="D93" s="732"/>
      <c r="E93" s="733"/>
      <c r="F93" s="482"/>
      <c r="G93" s="482"/>
      <c r="H93" s="482"/>
      <c r="I93" s="482"/>
      <c r="J93" s="485"/>
      <c r="K93" s="476"/>
      <c r="L93" s="476"/>
      <c r="M93" s="476"/>
    </row>
    <row r="94" spans="1:10" s="736" customFormat="1" ht="20.25" hidden="1">
      <c r="A94" s="453" t="s">
        <v>106</v>
      </c>
      <c r="B94" s="730"/>
      <c r="C94" s="731"/>
      <c r="D94" s="732"/>
      <c r="E94" s="733"/>
      <c r="F94" s="734"/>
      <c r="G94" s="734"/>
      <c r="H94" s="734"/>
      <c r="I94" s="734"/>
      <c r="J94" s="735"/>
    </row>
    <row r="95" spans="1:10" s="736" customFormat="1" ht="27" hidden="1">
      <c r="A95" s="491" t="s">
        <v>232</v>
      </c>
      <c r="B95" s="492"/>
      <c r="C95" s="492"/>
      <c r="D95" s="493"/>
      <c r="E95" s="494"/>
      <c r="F95" s="455"/>
      <c r="G95" s="455"/>
      <c r="H95" s="495"/>
      <c r="I95" s="738"/>
      <c r="J95" s="735"/>
    </row>
    <row r="96" spans="1:10" s="736" customFormat="1" ht="55.5" hidden="1">
      <c r="A96" s="458" t="s">
        <v>1</v>
      </c>
      <c r="B96" s="459"/>
      <c r="C96" s="459"/>
      <c r="D96" s="459"/>
      <c r="E96" s="460" t="s">
        <v>104</v>
      </c>
      <c r="F96" s="1060" t="s">
        <v>104</v>
      </c>
      <c r="G96" s="1060"/>
      <c r="H96" s="737" t="s">
        <v>234</v>
      </c>
      <c r="I96" s="738"/>
      <c r="J96" s="735"/>
    </row>
    <row r="97" spans="1:10" s="736" customFormat="1" ht="27.75" hidden="1">
      <c r="A97" s="458"/>
      <c r="B97" s="459"/>
      <c r="C97" s="459"/>
      <c r="D97" s="459"/>
      <c r="E97" s="463" t="s">
        <v>105</v>
      </c>
      <c r="F97" s="463" t="s">
        <v>3</v>
      </c>
      <c r="G97" s="463" t="s">
        <v>4</v>
      </c>
      <c r="H97" s="500" t="s">
        <v>3</v>
      </c>
      <c r="I97" s="738"/>
      <c r="J97" s="735"/>
    </row>
    <row r="98" spans="1:10" s="736" customFormat="1" ht="27.75" hidden="1">
      <c r="A98" s="458" t="s">
        <v>241</v>
      </c>
      <c r="B98" s="459" t="s">
        <v>5</v>
      </c>
      <c r="C98" s="465" t="s">
        <v>314</v>
      </c>
      <c r="D98" s="459" t="s">
        <v>6</v>
      </c>
      <c r="E98" s="467">
        <v>44828</v>
      </c>
      <c r="F98" s="467">
        <f>E98+1</f>
        <v>44829</v>
      </c>
      <c r="G98" s="467">
        <f>SUM(E98+2)</f>
        <v>44830</v>
      </c>
      <c r="H98" s="502">
        <f>SUM(G98+5)</f>
        <v>44835</v>
      </c>
      <c r="I98" s="738"/>
      <c r="J98" s="735"/>
    </row>
    <row r="99" spans="1:10" s="736" customFormat="1" ht="27.75" hidden="1">
      <c r="A99" s="909" t="s">
        <v>306</v>
      </c>
      <c r="B99" s="459" t="s">
        <v>5</v>
      </c>
      <c r="C99" s="465"/>
      <c r="D99" s="459" t="s">
        <v>6</v>
      </c>
      <c r="E99" s="467">
        <f aca="true" t="shared" si="24" ref="E99:E105">E98+7</f>
        <v>44835</v>
      </c>
      <c r="F99" s="467">
        <f aca="true" t="shared" si="25" ref="F99:F105">E99+1</f>
        <v>44836</v>
      </c>
      <c r="G99" s="467">
        <f aca="true" t="shared" si="26" ref="G99:G105">SUM(E99+2)</f>
        <v>44837</v>
      </c>
      <c r="H99" s="910">
        <f aca="true" t="shared" si="27" ref="H99:H105">SUM(G99+5)</f>
        <v>44842</v>
      </c>
      <c r="I99" s="738"/>
      <c r="J99" s="735"/>
    </row>
    <row r="100" spans="1:10" s="736" customFormat="1" ht="27.75" hidden="1">
      <c r="A100" s="458"/>
      <c r="B100" s="459" t="s">
        <v>5</v>
      </c>
      <c r="C100" s="465"/>
      <c r="D100" s="459" t="s">
        <v>6</v>
      </c>
      <c r="E100" s="467">
        <f t="shared" si="24"/>
        <v>44842</v>
      </c>
      <c r="F100" s="467">
        <f t="shared" si="25"/>
        <v>44843</v>
      </c>
      <c r="G100" s="467">
        <f t="shared" si="26"/>
        <v>44844</v>
      </c>
      <c r="H100" s="502">
        <f t="shared" si="27"/>
        <v>44849</v>
      </c>
      <c r="I100" s="738"/>
      <c r="J100" s="735"/>
    </row>
    <row r="101" spans="1:10" s="736" customFormat="1" ht="27.75" hidden="1">
      <c r="A101" s="458" t="s">
        <v>273</v>
      </c>
      <c r="B101" s="459" t="s">
        <v>5</v>
      </c>
      <c r="C101" s="465" t="s">
        <v>315</v>
      </c>
      <c r="D101" s="459" t="s">
        <v>6</v>
      </c>
      <c r="E101" s="467">
        <f t="shared" si="24"/>
        <v>44849</v>
      </c>
      <c r="F101" s="467">
        <f t="shared" si="25"/>
        <v>44850</v>
      </c>
      <c r="G101" s="467">
        <f t="shared" si="26"/>
        <v>44851</v>
      </c>
      <c r="H101" s="502">
        <f t="shared" si="27"/>
        <v>44856</v>
      </c>
      <c r="I101" s="738"/>
      <c r="J101" s="735"/>
    </row>
    <row r="102" spans="1:10" s="736" customFormat="1" ht="27.75" hidden="1">
      <c r="A102" s="458" t="s">
        <v>241</v>
      </c>
      <c r="B102" s="459" t="s">
        <v>5</v>
      </c>
      <c r="C102" s="465" t="s">
        <v>317</v>
      </c>
      <c r="D102" s="459" t="s">
        <v>6</v>
      </c>
      <c r="E102" s="467">
        <v>44849</v>
      </c>
      <c r="F102" s="467">
        <f>E102+1</f>
        <v>44850</v>
      </c>
      <c r="G102" s="467">
        <f>SUM(E102+2)</f>
        <v>44851</v>
      </c>
      <c r="H102" s="502">
        <f>SUM(G102+5)</f>
        <v>44856</v>
      </c>
      <c r="I102" s="738"/>
      <c r="J102" s="735"/>
    </row>
    <row r="103" spans="1:10" s="736" customFormat="1" ht="27.75" hidden="1">
      <c r="A103" s="909" t="s">
        <v>306</v>
      </c>
      <c r="B103" s="459" t="s">
        <v>5</v>
      </c>
      <c r="C103" s="465"/>
      <c r="D103" s="459" t="s">
        <v>6</v>
      </c>
      <c r="E103" s="467">
        <f>E101+7</f>
        <v>44856</v>
      </c>
      <c r="F103" s="467">
        <f t="shared" si="25"/>
        <v>44857</v>
      </c>
      <c r="G103" s="467">
        <f t="shared" si="26"/>
        <v>44858</v>
      </c>
      <c r="H103" s="910">
        <f t="shared" si="27"/>
        <v>44863</v>
      </c>
      <c r="I103" s="738"/>
      <c r="J103" s="735"/>
    </row>
    <row r="104" spans="1:10" s="736" customFormat="1" ht="27.75" hidden="1">
      <c r="A104" s="458"/>
      <c r="B104" s="459" t="s">
        <v>5</v>
      </c>
      <c r="C104" s="465"/>
      <c r="D104" s="459" t="s">
        <v>6</v>
      </c>
      <c r="E104" s="467">
        <f t="shared" si="24"/>
        <v>44863</v>
      </c>
      <c r="F104" s="467">
        <f t="shared" si="25"/>
        <v>44864</v>
      </c>
      <c r="G104" s="467">
        <f t="shared" si="26"/>
        <v>44865</v>
      </c>
      <c r="H104" s="502">
        <f t="shared" si="27"/>
        <v>44870</v>
      </c>
      <c r="I104" s="738"/>
      <c r="J104" s="735"/>
    </row>
    <row r="105" spans="1:10" s="736" customFormat="1" ht="27.75" hidden="1">
      <c r="A105" s="458" t="s">
        <v>273</v>
      </c>
      <c r="B105" s="459" t="s">
        <v>5</v>
      </c>
      <c r="C105" s="465" t="s">
        <v>316</v>
      </c>
      <c r="D105" s="459" t="s">
        <v>6</v>
      </c>
      <c r="E105" s="467">
        <f t="shared" si="24"/>
        <v>44870</v>
      </c>
      <c r="F105" s="467">
        <f t="shared" si="25"/>
        <v>44871</v>
      </c>
      <c r="G105" s="467">
        <f t="shared" si="26"/>
        <v>44872</v>
      </c>
      <c r="H105" s="502">
        <f t="shared" si="27"/>
        <v>44877</v>
      </c>
      <c r="I105" s="738"/>
      <c r="J105" s="735"/>
    </row>
    <row r="106" spans="1:10" s="736" customFormat="1" ht="27" hidden="1">
      <c r="A106" s="729"/>
      <c r="B106" s="730"/>
      <c r="C106" s="731"/>
      <c r="D106" s="732"/>
      <c r="E106" s="739"/>
      <c r="F106" s="740"/>
      <c r="G106" s="740"/>
      <c r="H106" s="734"/>
      <c r="I106" s="734"/>
      <c r="J106" s="735"/>
    </row>
    <row r="107" spans="1:10" s="736" customFormat="1" ht="27.75" hidden="1">
      <c r="A107" s="743" t="s">
        <v>288</v>
      </c>
      <c r="B107" s="741"/>
      <c r="C107" s="741"/>
      <c r="D107" s="742"/>
      <c r="E107" s="733"/>
      <c r="F107" s="734"/>
      <c r="G107" s="734"/>
      <c r="H107" s="734"/>
      <c r="I107" s="734"/>
      <c r="J107" s="735"/>
    </row>
    <row r="108" spans="1:10" s="736" customFormat="1" ht="27.75" hidden="1">
      <c r="A108" s="745" t="s">
        <v>233</v>
      </c>
      <c r="B108" s="730"/>
      <c r="C108" s="731"/>
      <c r="D108" s="732"/>
      <c r="E108" s="733"/>
      <c r="F108" s="734"/>
      <c r="G108" s="734"/>
      <c r="H108" s="734"/>
      <c r="I108" s="734"/>
      <c r="J108" s="735"/>
    </row>
    <row r="109" spans="1:10" s="736" customFormat="1" ht="27" hidden="1">
      <c r="A109" s="729"/>
      <c r="B109" s="730"/>
      <c r="C109" s="731"/>
      <c r="D109" s="732"/>
      <c r="E109" s="733"/>
      <c r="F109" s="734"/>
      <c r="G109" s="734"/>
      <c r="H109" s="734"/>
      <c r="I109" s="734"/>
      <c r="J109" s="735"/>
    </row>
    <row r="110" spans="1:10" s="736" customFormat="1" ht="27" hidden="1">
      <c r="A110" s="653" t="s">
        <v>221</v>
      </c>
      <c r="B110" s="744"/>
      <c r="C110" s="731"/>
      <c r="D110" s="732"/>
      <c r="E110" s="733"/>
      <c r="F110" s="734"/>
      <c r="G110" s="734"/>
      <c r="H110" s="734"/>
      <c r="I110" s="734"/>
      <c r="J110" s="735"/>
    </row>
    <row r="111" spans="1:10" s="736" customFormat="1" ht="27" hidden="1">
      <c r="A111" s="729"/>
      <c r="B111" s="730"/>
      <c r="C111" s="731"/>
      <c r="D111" s="732"/>
      <c r="E111" s="733"/>
      <c r="F111" s="734"/>
      <c r="G111" s="734"/>
      <c r="H111" s="734"/>
      <c r="I111" s="734"/>
      <c r="J111" s="735"/>
    </row>
    <row r="112" spans="1:10" s="736" customFormat="1" ht="27">
      <c r="A112" s="729"/>
      <c r="B112" s="730"/>
      <c r="C112" s="731"/>
      <c r="D112" s="732"/>
      <c r="E112" s="733"/>
      <c r="F112" s="734"/>
      <c r="G112" s="734"/>
      <c r="H112" s="734"/>
      <c r="I112" s="734"/>
      <c r="J112" s="735"/>
    </row>
    <row r="113" spans="1:10" s="736" customFormat="1" ht="21" thickBot="1">
      <c r="A113" s="779" t="s">
        <v>363</v>
      </c>
      <c r="B113" s="730"/>
      <c r="C113" s="731"/>
      <c r="D113" s="732"/>
      <c r="E113" s="733"/>
      <c r="F113" s="734"/>
      <c r="G113" s="734"/>
      <c r="H113" s="734"/>
      <c r="I113" s="734"/>
      <c r="J113" s="735"/>
    </row>
    <row r="114" spans="1:13" s="736" customFormat="1" ht="28.5" thickBot="1" thickTop="1">
      <c r="A114" s="491" t="s">
        <v>291</v>
      </c>
      <c r="B114" s="492"/>
      <c r="C114" s="492"/>
      <c r="D114" s="493"/>
      <c r="E114" s="494"/>
      <c r="F114" s="455"/>
      <c r="G114" s="455"/>
      <c r="H114" s="495"/>
      <c r="I114" s="495"/>
      <c r="J114" s="851"/>
      <c r="K114" s="915"/>
      <c r="M114" s="916"/>
    </row>
    <row r="115" spans="1:13" s="736" customFormat="1" ht="100.5" customHeight="1">
      <c r="A115" s="458" t="s">
        <v>1</v>
      </c>
      <c r="B115" s="459"/>
      <c r="C115" s="459"/>
      <c r="D115" s="459"/>
      <c r="E115" s="460" t="s">
        <v>104</v>
      </c>
      <c r="F115" s="1060" t="s">
        <v>216</v>
      </c>
      <c r="G115" s="1060"/>
      <c r="H115" s="737" t="s">
        <v>320</v>
      </c>
      <c r="I115" s="737" t="s">
        <v>253</v>
      </c>
      <c r="J115" s="923" t="s">
        <v>324</v>
      </c>
      <c r="K115" s="498" t="s">
        <v>292</v>
      </c>
      <c r="M115" s="917" t="s">
        <v>319</v>
      </c>
    </row>
    <row r="116" spans="1:13" s="736" customFormat="1" ht="27.75">
      <c r="A116" s="458"/>
      <c r="B116" s="459"/>
      <c r="C116" s="459"/>
      <c r="D116" s="459"/>
      <c r="E116" s="463" t="s">
        <v>105</v>
      </c>
      <c r="F116" s="463" t="s">
        <v>3</v>
      </c>
      <c r="G116" s="463" t="s">
        <v>4</v>
      </c>
      <c r="H116" s="500" t="s">
        <v>3</v>
      </c>
      <c r="I116" s="500" t="s">
        <v>3</v>
      </c>
      <c r="J116" s="463" t="s">
        <v>47</v>
      </c>
      <c r="K116" s="463" t="s">
        <v>47</v>
      </c>
      <c r="M116" s="463" t="s">
        <v>47</v>
      </c>
    </row>
    <row r="117" spans="1:13" s="736" customFormat="1" ht="27.75">
      <c r="A117" s="458" t="s">
        <v>359</v>
      </c>
      <c r="B117" s="459" t="s">
        <v>5</v>
      </c>
      <c r="C117" s="465" t="s">
        <v>434</v>
      </c>
      <c r="D117" s="459"/>
      <c r="E117" s="467">
        <v>45408</v>
      </c>
      <c r="F117" s="467">
        <f>E117+1</f>
        <v>45409</v>
      </c>
      <c r="G117" s="467">
        <f>SUM(F117)+1</f>
        <v>45410</v>
      </c>
      <c r="H117" s="502">
        <f>G117+4</f>
        <v>45414</v>
      </c>
      <c r="I117" s="502">
        <f aca="true" t="shared" si="28" ref="I117:I124">G117+5</f>
        <v>45415</v>
      </c>
      <c r="J117" s="467">
        <f>G117+13</f>
        <v>45423</v>
      </c>
      <c r="K117" s="467">
        <f>G117+14</f>
        <v>45424</v>
      </c>
      <c r="M117" s="467">
        <f>G117+16</f>
        <v>45426</v>
      </c>
    </row>
    <row r="118" spans="1:13" s="736" customFormat="1" ht="27.75">
      <c r="A118" s="458" t="s">
        <v>362</v>
      </c>
      <c r="B118" s="459" t="s">
        <v>5</v>
      </c>
      <c r="C118" s="465" t="s">
        <v>501</v>
      </c>
      <c r="D118" s="459"/>
      <c r="E118" s="467">
        <v>45429</v>
      </c>
      <c r="F118" s="467">
        <f aca="true" t="shared" si="29" ref="F118:F124">E118+1</f>
        <v>45430</v>
      </c>
      <c r="G118" s="467">
        <f aca="true" t="shared" si="30" ref="G118:G124">SUM(F118)+1</f>
        <v>45431</v>
      </c>
      <c r="H118" s="502">
        <f aca="true" t="shared" si="31" ref="H118:H124">G118+4</f>
        <v>45435</v>
      </c>
      <c r="I118" s="502">
        <f t="shared" si="28"/>
        <v>45436</v>
      </c>
      <c r="J118" s="467">
        <f aca="true" t="shared" si="32" ref="J118:J124">G118+13</f>
        <v>45444</v>
      </c>
      <c r="K118" s="467">
        <f aca="true" t="shared" si="33" ref="K118:K124">G118+14</f>
        <v>45445</v>
      </c>
      <c r="M118" s="467">
        <f aca="true" t="shared" si="34" ref="M118:M124">G118+16</f>
        <v>45447</v>
      </c>
    </row>
    <row r="119" spans="1:13" s="736" customFormat="1" ht="27.75">
      <c r="A119" s="458" t="s">
        <v>357</v>
      </c>
      <c r="B119" s="459" t="s">
        <v>5</v>
      </c>
      <c r="C119" s="465" t="s">
        <v>502</v>
      </c>
      <c r="D119" s="459"/>
      <c r="E119" s="467">
        <v>45436</v>
      </c>
      <c r="F119" s="467">
        <f t="shared" si="29"/>
        <v>45437</v>
      </c>
      <c r="G119" s="467">
        <f t="shared" si="30"/>
        <v>45438</v>
      </c>
      <c r="H119" s="502">
        <f t="shared" si="31"/>
        <v>45442</v>
      </c>
      <c r="I119" s="502">
        <f t="shared" si="28"/>
        <v>45443</v>
      </c>
      <c r="J119" s="467">
        <f t="shared" si="32"/>
        <v>45451</v>
      </c>
      <c r="K119" s="467">
        <f t="shared" si="33"/>
        <v>45452</v>
      </c>
      <c r="M119" s="467">
        <f t="shared" si="34"/>
        <v>45454</v>
      </c>
    </row>
    <row r="120" spans="1:13" s="736" customFormat="1" ht="27.75">
      <c r="A120" s="458" t="s">
        <v>389</v>
      </c>
      <c r="B120" s="459" t="s">
        <v>5</v>
      </c>
      <c r="C120" s="465" t="s">
        <v>503</v>
      </c>
      <c r="D120" s="459"/>
      <c r="E120" s="467">
        <v>45443</v>
      </c>
      <c r="F120" s="467">
        <f t="shared" si="29"/>
        <v>45444</v>
      </c>
      <c r="G120" s="467">
        <f t="shared" si="30"/>
        <v>45445</v>
      </c>
      <c r="H120" s="502">
        <f t="shared" si="31"/>
        <v>45449</v>
      </c>
      <c r="I120" s="502">
        <f t="shared" si="28"/>
        <v>45450</v>
      </c>
      <c r="J120" s="467">
        <f t="shared" si="32"/>
        <v>45458</v>
      </c>
      <c r="K120" s="467">
        <f t="shared" si="33"/>
        <v>45459</v>
      </c>
      <c r="M120" s="467">
        <f t="shared" si="34"/>
        <v>45461</v>
      </c>
    </row>
    <row r="121" spans="1:13" s="736" customFormat="1" ht="27.75">
      <c r="A121" s="458" t="s">
        <v>359</v>
      </c>
      <c r="B121" s="459" t="s">
        <v>5</v>
      </c>
      <c r="C121" s="465" t="s">
        <v>504</v>
      </c>
      <c r="D121" s="459"/>
      <c r="E121" s="467">
        <v>45450</v>
      </c>
      <c r="F121" s="467">
        <f t="shared" si="29"/>
        <v>45451</v>
      </c>
      <c r="G121" s="467">
        <f t="shared" si="30"/>
        <v>45452</v>
      </c>
      <c r="H121" s="502">
        <f t="shared" si="31"/>
        <v>45456</v>
      </c>
      <c r="I121" s="502">
        <f t="shared" si="28"/>
        <v>45457</v>
      </c>
      <c r="J121" s="467">
        <f t="shared" si="32"/>
        <v>45465</v>
      </c>
      <c r="K121" s="467">
        <f t="shared" si="33"/>
        <v>45466</v>
      </c>
      <c r="L121" s="970"/>
      <c r="M121" s="467">
        <f t="shared" si="34"/>
        <v>45468</v>
      </c>
    </row>
    <row r="122" spans="1:13" s="736" customFormat="1" ht="27.75">
      <c r="A122" s="458" t="s">
        <v>505</v>
      </c>
      <c r="B122" s="459" t="s">
        <v>5</v>
      </c>
      <c r="C122" s="465"/>
      <c r="D122" s="459"/>
      <c r="E122" s="467">
        <v>45457</v>
      </c>
      <c r="F122" s="467">
        <f t="shared" si="29"/>
        <v>45458</v>
      </c>
      <c r="G122" s="467">
        <f t="shared" si="30"/>
        <v>45459</v>
      </c>
      <c r="H122" s="502">
        <f t="shared" si="31"/>
        <v>45463</v>
      </c>
      <c r="I122" s="502">
        <f t="shared" si="28"/>
        <v>45464</v>
      </c>
      <c r="J122" s="467">
        <f t="shared" si="32"/>
        <v>45472</v>
      </c>
      <c r="K122" s="467">
        <f t="shared" si="33"/>
        <v>45473</v>
      </c>
      <c r="M122" s="467">
        <f t="shared" si="34"/>
        <v>45475</v>
      </c>
    </row>
    <row r="123" spans="1:13" s="736" customFormat="1" ht="27.75">
      <c r="A123" s="458" t="s">
        <v>505</v>
      </c>
      <c r="B123" s="459" t="s">
        <v>5</v>
      </c>
      <c r="C123" s="465"/>
      <c r="D123" s="459"/>
      <c r="E123" s="467">
        <v>45464</v>
      </c>
      <c r="F123" s="467">
        <f t="shared" si="29"/>
        <v>45465</v>
      </c>
      <c r="G123" s="467">
        <f t="shared" si="30"/>
        <v>45466</v>
      </c>
      <c r="H123" s="502">
        <f t="shared" si="31"/>
        <v>45470</v>
      </c>
      <c r="I123" s="502">
        <f t="shared" si="28"/>
        <v>45471</v>
      </c>
      <c r="J123" s="467">
        <f t="shared" si="32"/>
        <v>45479</v>
      </c>
      <c r="K123" s="467">
        <f t="shared" si="33"/>
        <v>45480</v>
      </c>
      <c r="M123" s="467">
        <f t="shared" si="34"/>
        <v>45482</v>
      </c>
    </row>
    <row r="124" spans="1:13" s="736" customFormat="1" ht="27.75">
      <c r="A124" s="458" t="s">
        <v>362</v>
      </c>
      <c r="B124" s="459" t="s">
        <v>5</v>
      </c>
      <c r="C124" s="465" t="s">
        <v>506</v>
      </c>
      <c r="D124" s="459"/>
      <c r="E124" s="467">
        <v>45471</v>
      </c>
      <c r="F124" s="467">
        <f t="shared" si="29"/>
        <v>45472</v>
      </c>
      <c r="G124" s="467">
        <f t="shared" si="30"/>
        <v>45473</v>
      </c>
      <c r="H124" s="502">
        <f t="shared" si="31"/>
        <v>45477</v>
      </c>
      <c r="I124" s="502">
        <f t="shared" si="28"/>
        <v>45478</v>
      </c>
      <c r="J124" s="467">
        <f t="shared" si="32"/>
        <v>45486</v>
      </c>
      <c r="K124" s="467">
        <f t="shared" si="33"/>
        <v>45487</v>
      </c>
      <c r="M124" s="467">
        <f t="shared" si="34"/>
        <v>45489</v>
      </c>
    </row>
    <row r="125" spans="1:13" s="736" customFormat="1" ht="27.75">
      <c r="A125" s="458" t="s">
        <v>357</v>
      </c>
      <c r="B125" s="459" t="s">
        <v>5</v>
      </c>
      <c r="C125" s="465" t="s">
        <v>507</v>
      </c>
      <c r="D125" s="459"/>
      <c r="E125" s="467">
        <v>45478</v>
      </c>
      <c r="F125" s="467">
        <f>E125+1</f>
        <v>45479</v>
      </c>
      <c r="G125" s="467">
        <f>SUM(F125)+1</f>
        <v>45480</v>
      </c>
      <c r="H125" s="502">
        <f>G125+4</f>
        <v>45484</v>
      </c>
      <c r="I125" s="502">
        <f>G125+5</f>
        <v>45485</v>
      </c>
      <c r="J125" s="467">
        <f>G125+13</f>
        <v>45493</v>
      </c>
      <c r="K125" s="467">
        <f>G125+14</f>
        <v>45494</v>
      </c>
      <c r="L125" s="970"/>
      <c r="M125" s="467">
        <f>G125+16</f>
        <v>45496</v>
      </c>
    </row>
    <row r="126" spans="1:10" s="736" customFormat="1" ht="27.75">
      <c r="A126" s="743" t="s">
        <v>413</v>
      </c>
      <c r="B126" s="741"/>
      <c r="C126" s="742"/>
      <c r="D126" s="630"/>
      <c r="E126" s="531"/>
      <c r="F126" s="527"/>
      <c r="G126" s="527"/>
      <c r="H126" s="527"/>
      <c r="I126" s="527"/>
      <c r="J126" s="527"/>
    </row>
    <row r="127" spans="1:10" s="736" customFormat="1" ht="27.75" hidden="1">
      <c r="A127" s="745"/>
      <c r="B127" s="730"/>
      <c r="C127" s="731"/>
      <c r="D127" s="732"/>
      <c r="E127" s="733"/>
      <c r="F127" s="734"/>
      <c r="G127" s="734"/>
      <c r="H127" s="734"/>
      <c r="I127" s="734"/>
      <c r="J127" s="735"/>
    </row>
    <row r="128" spans="1:10" s="736" customFormat="1" ht="27">
      <c r="A128" s="653" t="s">
        <v>221</v>
      </c>
      <c r="B128" s="649"/>
      <c r="C128" s="650"/>
      <c r="D128" s="651"/>
      <c r="E128" s="652"/>
      <c r="F128" s="734"/>
      <c r="G128" s="734"/>
      <c r="H128" s="734"/>
      <c r="I128" s="734"/>
      <c r="J128" s="735"/>
    </row>
    <row r="129" spans="1:10" s="736" customFormat="1" ht="27" hidden="1">
      <c r="A129" s="729"/>
      <c r="B129" s="730"/>
      <c r="C129" s="731"/>
      <c r="D129" s="732"/>
      <c r="E129" s="733"/>
      <c r="F129" s="734"/>
      <c r="G129" s="734"/>
      <c r="H129" s="734"/>
      <c r="I129" s="734"/>
      <c r="J129" s="735"/>
    </row>
    <row r="130" spans="1:10" s="736" customFormat="1" ht="27.75">
      <c r="A130" s="745" t="s">
        <v>325</v>
      </c>
      <c r="B130" s="730"/>
      <c r="C130" s="731"/>
      <c r="D130" s="732"/>
      <c r="E130" s="733"/>
      <c r="F130" s="734"/>
      <c r="G130" s="734"/>
      <c r="H130" s="734"/>
      <c r="I130" s="734"/>
      <c r="J130" s="735"/>
    </row>
    <row r="131" spans="1:10" s="736" customFormat="1" ht="27.75">
      <c r="A131" s="745"/>
      <c r="B131" s="730"/>
      <c r="C131" s="731"/>
      <c r="D131" s="732"/>
      <c r="E131" s="733"/>
      <c r="F131" s="734"/>
      <c r="G131" s="734"/>
      <c r="H131" s="734"/>
      <c r="I131" s="734"/>
      <c r="J131" s="735"/>
    </row>
    <row r="132" spans="1:10" s="736" customFormat="1" ht="21" thickBot="1">
      <c r="A132" s="453" t="s">
        <v>510</v>
      </c>
      <c r="B132" s="484"/>
      <c r="C132" s="485"/>
      <c r="D132" s="485"/>
      <c r="E132" s="485"/>
      <c r="F132" s="485"/>
      <c r="G132" s="485"/>
      <c r="H132" s="476"/>
      <c r="I132" s="734"/>
      <c r="J132" s="735"/>
    </row>
    <row r="133" spans="1:10" s="736" customFormat="1" ht="27">
      <c r="A133" s="491" t="s">
        <v>509</v>
      </c>
      <c r="B133" s="492"/>
      <c r="C133" s="492"/>
      <c r="D133" s="493"/>
      <c r="E133" s="494"/>
      <c r="F133" s="455"/>
      <c r="G133" s="455"/>
      <c r="H133" s="495"/>
      <c r="I133" s="1036"/>
      <c r="J133" s="735"/>
    </row>
    <row r="134" spans="1:10" s="736" customFormat="1" ht="55.5">
      <c r="A134" s="458" t="s">
        <v>1</v>
      </c>
      <c r="B134" s="459"/>
      <c r="C134" s="459"/>
      <c r="D134" s="459"/>
      <c r="E134" s="460" t="s">
        <v>511</v>
      </c>
      <c r="F134" s="1060" t="s">
        <v>512</v>
      </c>
      <c r="G134" s="1060"/>
      <c r="H134" s="737" t="s">
        <v>513</v>
      </c>
      <c r="I134" s="1037" t="s">
        <v>514</v>
      </c>
      <c r="J134" s="735"/>
    </row>
    <row r="135" spans="1:10" s="736" customFormat="1" ht="27.75">
      <c r="A135" s="458"/>
      <c r="B135" s="459"/>
      <c r="C135" s="459"/>
      <c r="D135" s="459"/>
      <c r="E135" s="463" t="s">
        <v>105</v>
      </c>
      <c r="F135" s="463" t="s">
        <v>3</v>
      </c>
      <c r="G135" s="463" t="s">
        <v>4</v>
      </c>
      <c r="H135" s="500" t="s">
        <v>3</v>
      </c>
      <c r="I135" s="500" t="s">
        <v>3</v>
      </c>
      <c r="J135" s="1038"/>
    </row>
    <row r="136" spans="1:10" s="736" customFormat="1" ht="27.75">
      <c r="A136" s="458" t="s">
        <v>518</v>
      </c>
      <c r="B136" s="459" t="s">
        <v>5</v>
      </c>
      <c r="C136" s="465" t="s">
        <v>519</v>
      </c>
      <c r="D136" s="459"/>
      <c r="E136" s="467">
        <v>45409</v>
      </c>
      <c r="F136" s="467">
        <f>E136+1</f>
        <v>45410</v>
      </c>
      <c r="G136" s="467">
        <f>SUM(F136+1)</f>
        <v>45411</v>
      </c>
      <c r="H136" s="502">
        <f>SUM(G136+8)</f>
        <v>45419</v>
      </c>
      <c r="I136" s="1039">
        <f>SUM(G136+11)</f>
        <v>45422</v>
      </c>
      <c r="J136" s="735"/>
    </row>
    <row r="137" spans="1:10" s="736" customFormat="1" ht="27.75">
      <c r="A137" s="458" t="s">
        <v>520</v>
      </c>
      <c r="B137" s="459" t="s">
        <v>5</v>
      </c>
      <c r="C137" s="465" t="s">
        <v>516</v>
      </c>
      <c r="D137" s="459"/>
      <c r="E137" s="467">
        <v>45413</v>
      </c>
      <c r="F137" s="467">
        <f>E137+1</f>
        <v>45414</v>
      </c>
      <c r="G137" s="467">
        <f>SUM(F137+1)</f>
        <v>45415</v>
      </c>
      <c r="H137" s="502">
        <f>SUM(G137+8)</f>
        <v>45423</v>
      </c>
      <c r="I137" s="1039">
        <f>SUM(G137+11)</f>
        <v>45426</v>
      </c>
      <c r="J137" s="735"/>
    </row>
    <row r="138" spans="1:10" s="736" customFormat="1" ht="27.75">
      <c r="A138" s="458" t="s">
        <v>521</v>
      </c>
      <c r="B138" s="459" t="s">
        <v>5</v>
      </c>
      <c r="C138" s="465" t="s">
        <v>462</v>
      </c>
      <c r="D138" s="459"/>
      <c r="E138" s="467">
        <v>45420</v>
      </c>
      <c r="F138" s="467">
        <f>E138+1</f>
        <v>45421</v>
      </c>
      <c r="G138" s="467">
        <f>SUM(F138+1)</f>
        <v>45422</v>
      </c>
      <c r="H138" s="502">
        <f aca="true" t="shared" si="35" ref="H138:H144">SUM(G138+8)</f>
        <v>45430</v>
      </c>
      <c r="I138" s="1039">
        <f aca="true" t="shared" si="36" ref="I138:I144">SUM(G138+11)</f>
        <v>45433</v>
      </c>
      <c r="J138" s="735"/>
    </row>
    <row r="139" spans="1:10" s="736" customFormat="1" ht="27.75">
      <c r="A139" s="458" t="s">
        <v>522</v>
      </c>
      <c r="B139" s="459" t="s">
        <v>5</v>
      </c>
      <c r="C139" s="465" t="s">
        <v>523</v>
      </c>
      <c r="D139" s="459"/>
      <c r="E139" s="467">
        <v>45427</v>
      </c>
      <c r="F139" s="467">
        <f aca="true" t="shared" si="37" ref="F139:F144">E139+1</f>
        <v>45428</v>
      </c>
      <c r="G139" s="467">
        <f aca="true" t="shared" si="38" ref="G139:G144">SUM(F139+1)</f>
        <v>45429</v>
      </c>
      <c r="H139" s="502">
        <f t="shared" si="35"/>
        <v>45437</v>
      </c>
      <c r="I139" s="1039">
        <f t="shared" si="36"/>
        <v>45440</v>
      </c>
      <c r="J139" s="735"/>
    </row>
    <row r="140" spans="1:10" s="736" customFormat="1" ht="27.75">
      <c r="A140" s="458" t="s">
        <v>518</v>
      </c>
      <c r="B140" s="459" t="s">
        <v>5</v>
      </c>
      <c r="C140" s="465" t="s">
        <v>524</v>
      </c>
      <c r="D140" s="459"/>
      <c r="E140" s="467">
        <v>45437</v>
      </c>
      <c r="F140" s="467">
        <f t="shared" si="37"/>
        <v>45438</v>
      </c>
      <c r="G140" s="467">
        <f t="shared" si="38"/>
        <v>45439</v>
      </c>
      <c r="H140" s="502">
        <f t="shared" si="35"/>
        <v>45447</v>
      </c>
      <c r="I140" s="1039">
        <f t="shared" si="36"/>
        <v>45450</v>
      </c>
      <c r="J140" s="735"/>
    </row>
    <row r="141" spans="1:10" s="736" customFormat="1" ht="27.75">
      <c r="A141" s="458" t="s">
        <v>520</v>
      </c>
      <c r="B141" s="459" t="s">
        <v>5</v>
      </c>
      <c r="C141" s="465" t="s">
        <v>525</v>
      </c>
      <c r="D141" s="459"/>
      <c r="E141" s="467">
        <v>45441</v>
      </c>
      <c r="F141" s="467">
        <f t="shared" si="37"/>
        <v>45442</v>
      </c>
      <c r="G141" s="467">
        <f t="shared" si="38"/>
        <v>45443</v>
      </c>
      <c r="H141" s="502">
        <f t="shared" si="35"/>
        <v>45451</v>
      </c>
      <c r="I141" s="1039">
        <f t="shared" si="36"/>
        <v>45454</v>
      </c>
      <c r="J141" s="735"/>
    </row>
    <row r="142" spans="1:10" s="736" customFormat="1" ht="27.75">
      <c r="A142" s="458" t="s">
        <v>521</v>
      </c>
      <c r="B142" s="459" t="s">
        <v>5</v>
      </c>
      <c r="C142" s="465" t="s">
        <v>464</v>
      </c>
      <c r="D142" s="459"/>
      <c r="E142" s="467">
        <v>45448</v>
      </c>
      <c r="F142" s="467">
        <f t="shared" si="37"/>
        <v>45449</v>
      </c>
      <c r="G142" s="467">
        <f t="shared" si="38"/>
        <v>45450</v>
      </c>
      <c r="H142" s="502">
        <f t="shared" si="35"/>
        <v>45458</v>
      </c>
      <c r="I142" s="1039">
        <f t="shared" si="36"/>
        <v>45461</v>
      </c>
      <c r="J142" s="735"/>
    </row>
    <row r="143" spans="1:10" s="736" customFormat="1" ht="27.75">
      <c r="A143" s="458" t="s">
        <v>522</v>
      </c>
      <c r="B143" s="459" t="s">
        <v>5</v>
      </c>
      <c r="C143" s="465" t="s">
        <v>526</v>
      </c>
      <c r="D143" s="459"/>
      <c r="E143" s="467">
        <v>45455</v>
      </c>
      <c r="F143" s="467">
        <f t="shared" si="37"/>
        <v>45456</v>
      </c>
      <c r="G143" s="467">
        <f t="shared" si="38"/>
        <v>45457</v>
      </c>
      <c r="H143" s="502">
        <f t="shared" si="35"/>
        <v>45465</v>
      </c>
      <c r="I143" s="1039">
        <f t="shared" si="36"/>
        <v>45468</v>
      </c>
      <c r="J143" s="735"/>
    </row>
    <row r="144" spans="1:10" s="736" customFormat="1" ht="27.75">
      <c r="A144" s="458" t="s">
        <v>518</v>
      </c>
      <c r="B144" s="459" t="s">
        <v>5</v>
      </c>
      <c r="C144" s="465" t="s">
        <v>527</v>
      </c>
      <c r="D144" s="459"/>
      <c r="E144" s="467">
        <v>45465</v>
      </c>
      <c r="F144" s="467">
        <f t="shared" si="37"/>
        <v>45466</v>
      </c>
      <c r="G144" s="467">
        <f t="shared" si="38"/>
        <v>45467</v>
      </c>
      <c r="H144" s="502">
        <f t="shared" si="35"/>
        <v>45475</v>
      </c>
      <c r="I144" s="1039">
        <f t="shared" si="36"/>
        <v>45478</v>
      </c>
      <c r="J144" s="735"/>
    </row>
    <row r="145" spans="1:10" s="736" customFormat="1" ht="27.75">
      <c r="A145" s="1040" t="s">
        <v>528</v>
      </c>
      <c r="B145" s="730"/>
      <c r="C145" s="731"/>
      <c r="D145" s="732"/>
      <c r="E145" s="733"/>
      <c r="F145" s="734"/>
      <c r="G145" s="734"/>
      <c r="H145" s="734"/>
      <c r="I145" s="740"/>
      <c r="J145" s="735"/>
    </row>
    <row r="146" spans="1:10" s="736" customFormat="1" ht="27.75">
      <c r="A146" s="745" t="s">
        <v>515</v>
      </c>
      <c r="B146" s="730"/>
      <c r="C146" s="731"/>
      <c r="D146" s="732"/>
      <c r="E146" s="733"/>
      <c r="F146" s="734"/>
      <c r="G146" s="734"/>
      <c r="H146" s="734"/>
      <c r="I146" s="734"/>
      <c r="J146" s="735"/>
    </row>
    <row r="147" spans="1:10" s="736" customFormat="1" ht="27.75">
      <c r="A147" s="745" t="s">
        <v>517</v>
      </c>
      <c r="B147" s="730"/>
      <c r="C147" s="731"/>
      <c r="D147" s="732"/>
      <c r="E147" s="733"/>
      <c r="F147" s="734"/>
      <c r="G147" s="734"/>
      <c r="H147" s="734"/>
      <c r="I147" s="734"/>
      <c r="J147" s="735"/>
    </row>
    <row r="148" spans="1:10" s="736" customFormat="1" ht="27">
      <c r="A148" s="1041" t="s">
        <v>529</v>
      </c>
      <c r="B148" s="1042"/>
      <c r="C148" s="1043"/>
      <c r="D148" s="1044"/>
      <c r="E148" s="1045"/>
      <c r="F148" s="1046"/>
      <c r="G148" s="734"/>
      <c r="H148" s="734"/>
      <c r="I148" s="734"/>
      <c r="J148" s="735"/>
    </row>
    <row r="149" s="381" customFormat="1" ht="28.5" customHeight="1" thickBot="1"/>
    <row r="150" spans="1:10" s="381" customFormat="1" ht="23.25">
      <c r="A150" s="780" t="s">
        <v>302</v>
      </c>
      <c r="B150" s="781"/>
      <c r="C150" s="781"/>
      <c r="D150" s="782"/>
      <c r="E150" s="783"/>
      <c r="F150" s="784"/>
      <c r="G150" s="783"/>
      <c r="H150" s="784"/>
      <c r="I150" s="783"/>
      <c r="J150" s="784"/>
    </row>
    <row r="151" spans="1:10" s="381" customFormat="1" ht="24" thickBot="1">
      <c r="A151" s="785" t="s">
        <v>301</v>
      </c>
      <c r="B151" s="375"/>
      <c r="C151" s="375"/>
      <c r="D151" s="428" t="s">
        <v>108</v>
      </c>
      <c r="E151" s="891"/>
      <c r="F151" s="786"/>
      <c r="G151" s="900" t="s">
        <v>101</v>
      </c>
      <c r="H151" s="786"/>
      <c r="I151" s="891" t="s">
        <v>110</v>
      </c>
      <c r="J151" s="786"/>
    </row>
    <row r="152" spans="1:10" s="381" customFormat="1" ht="30" customHeight="1" thickBot="1">
      <c r="A152" s="892" t="s">
        <v>109</v>
      </c>
      <c r="B152" s="893"/>
      <c r="C152" s="893"/>
      <c r="D152" s="896" t="s">
        <v>252</v>
      </c>
      <c r="E152" s="893"/>
      <c r="F152" s="895"/>
      <c r="G152" s="896" t="s">
        <v>237</v>
      </c>
      <c r="H152" s="895"/>
      <c r="I152" s="894" t="s">
        <v>251</v>
      </c>
      <c r="J152" s="895"/>
    </row>
    <row r="153" spans="1:10" s="381" customFormat="1" ht="31.5" customHeight="1" thickBot="1">
      <c r="A153" s="890"/>
      <c r="B153" s="783"/>
      <c r="C153" s="784"/>
      <c r="D153" s="896" t="s">
        <v>162</v>
      </c>
      <c r="E153" s="893"/>
      <c r="F153" s="895"/>
      <c r="G153" s="896" t="s">
        <v>102</v>
      </c>
      <c r="H153" s="893"/>
      <c r="I153" s="894" t="s">
        <v>163</v>
      </c>
      <c r="J153" s="895"/>
    </row>
    <row r="154" spans="1:10" s="381" customFormat="1" ht="27.75" customHeight="1" thickBot="1">
      <c r="A154" s="897"/>
      <c r="B154" s="898"/>
      <c r="C154" s="899"/>
      <c r="D154" s="894" t="s">
        <v>164</v>
      </c>
      <c r="E154" s="893"/>
      <c r="F154" s="895"/>
      <c r="G154" s="896" t="s">
        <v>103</v>
      </c>
      <c r="H154" s="893"/>
      <c r="I154" s="894" t="s">
        <v>165</v>
      </c>
      <c r="J154" s="895"/>
    </row>
    <row r="155" spans="1:13" s="381" customFormat="1" ht="23.25" customHeight="1" thickBot="1">
      <c r="A155" s="785" t="s">
        <v>112</v>
      </c>
      <c r="B155" s="891"/>
      <c r="C155" s="891"/>
      <c r="D155" s="428" t="s">
        <v>278</v>
      </c>
      <c r="E155" s="891"/>
      <c r="F155" s="786"/>
      <c r="G155" s="787" t="s">
        <v>111</v>
      </c>
      <c r="H155" s="891"/>
      <c r="I155" s="428" t="s">
        <v>279</v>
      </c>
      <c r="J155" s="786"/>
      <c r="K155" s="428"/>
      <c r="M155" s="525"/>
    </row>
    <row r="156" spans="1:10" ht="15.75" customHeight="1">
      <c r="A156" s="801"/>
      <c r="B156" s="801"/>
      <c r="C156" s="801"/>
      <c r="D156" s="801"/>
      <c r="E156" s="802"/>
      <c r="F156" s="802"/>
      <c r="G156" s="802"/>
      <c r="H156" s="802"/>
      <c r="I156" s="802"/>
      <c r="J156" s="802"/>
    </row>
    <row r="157" spans="1:10" ht="24" hidden="1" thickBot="1">
      <c r="A157" s="788"/>
      <c r="B157" s="788"/>
      <c r="C157" s="789"/>
      <c r="E157" s="788"/>
      <c r="F157" s="788"/>
      <c r="G157" s="790"/>
      <c r="H157" s="791"/>
      <c r="J157" s="799"/>
    </row>
    <row r="158" ht="12.75">
      <c r="J158" s="800"/>
    </row>
  </sheetData>
  <sheetProtection/>
  <mergeCells count="9">
    <mergeCell ref="F134:G134"/>
    <mergeCell ref="F115:G115"/>
    <mergeCell ref="F17:G17"/>
    <mergeCell ref="F37:G37"/>
    <mergeCell ref="F57:G57"/>
    <mergeCell ref="I57:J57"/>
    <mergeCell ref="F96:G96"/>
    <mergeCell ref="F77:G77"/>
    <mergeCell ref="I77:J77"/>
  </mergeCells>
  <hyperlinks>
    <hyperlink ref="G151" r:id="rId1" display="eva.koo@rclgroup.com"/>
    <hyperlink ref="G152" r:id="rId2" display="sammi.cheung@rclgroup.com"/>
    <hyperlink ref="G153" r:id="rId3" display="ivyyip@rclgroup.com"/>
    <hyperlink ref="G154" r:id="rId4" display="lilian_chan@rclgroup.com"/>
    <hyperlink ref="G155" r:id="rId5" display="hkgsi@rclgroup.com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3" r:id="rId7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60" zoomScaleNormal="59" zoomScalePageLayoutView="0" workbookViewId="0" topLeftCell="A1">
      <selection activeCell="A6" sqref="A6"/>
    </sheetView>
  </sheetViews>
  <sheetFormatPr defaultColWidth="9.140625" defaultRowHeight="12.75"/>
  <cols>
    <col min="1" max="1" width="47.57421875" style="1" customWidth="1"/>
    <col min="2" max="2" width="63.57421875" style="1" customWidth="1"/>
    <col min="3" max="3" width="44.57421875" style="1" customWidth="1"/>
    <col min="4" max="4" width="57.140625" style="1" customWidth="1"/>
    <col min="5" max="5" width="61.28125" style="1" customWidth="1"/>
    <col min="6" max="6" width="0.85546875" style="1" customWidth="1"/>
    <col min="7" max="7" width="9.140625" style="1" customWidth="1"/>
    <col min="8" max="8" width="0.5625" style="1" customWidth="1"/>
    <col min="9" max="14" width="9.140625" style="1" hidden="1" customWidth="1"/>
    <col min="15" max="16384" width="9.140625" style="1" customWidth="1"/>
  </cols>
  <sheetData>
    <row r="1" spans="1:8" s="2" customFormat="1" ht="26.25">
      <c r="A1" s="6"/>
      <c r="B1" s="8" t="s">
        <v>0</v>
      </c>
      <c r="C1" s="28"/>
      <c r="D1" s="18"/>
      <c r="E1" s="18"/>
      <c r="H1" s="3"/>
    </row>
    <row r="2" spans="1:8" s="4" customFormat="1" ht="23.25">
      <c r="A2" s="6"/>
      <c r="B2" s="8" t="s">
        <v>199</v>
      </c>
      <c r="C2" s="23"/>
      <c r="D2" s="10"/>
      <c r="E2" s="10"/>
      <c r="H2" s="5"/>
    </row>
    <row r="3" spans="1:5" s="4" customFormat="1" ht="23.25">
      <c r="A3" s="6"/>
      <c r="B3" s="8" t="s">
        <v>200</v>
      </c>
      <c r="C3" s="29"/>
      <c r="D3" s="10"/>
      <c r="E3" s="10"/>
    </row>
    <row r="4" spans="1:5" s="4" customFormat="1" ht="23.25">
      <c r="A4" s="6"/>
      <c r="B4" s="8" t="s">
        <v>25</v>
      </c>
      <c r="C4" s="29"/>
      <c r="D4" s="8"/>
      <c r="E4" s="28"/>
    </row>
    <row r="5" spans="1:5" s="4" customFormat="1" ht="23.25">
      <c r="A5" s="6"/>
      <c r="B5" s="30"/>
      <c r="C5" s="29"/>
      <c r="D5" s="8"/>
      <c r="E5" s="28"/>
    </row>
    <row r="6" spans="1:5" ht="63.75" customHeight="1" thickBot="1">
      <c r="A6" s="11" t="s">
        <v>137</v>
      </c>
      <c r="B6" s="31"/>
      <c r="C6" s="7"/>
      <c r="D6" s="7"/>
      <c r="E6" s="7"/>
    </row>
    <row r="7" spans="1:5" s="20" customFormat="1" ht="80.25" customHeight="1" thickBot="1">
      <c r="A7" s="32" t="s">
        <v>138</v>
      </c>
      <c r="B7" s="33" t="s">
        <v>139</v>
      </c>
      <c r="C7" s="33" t="s">
        <v>138</v>
      </c>
      <c r="D7" s="34" t="s">
        <v>114</v>
      </c>
      <c r="E7" s="7"/>
    </row>
    <row r="8" spans="1:5" s="20" customFormat="1" ht="82.5" customHeight="1">
      <c r="A8" s="35" t="s">
        <v>116</v>
      </c>
      <c r="B8" s="36" t="s">
        <v>115</v>
      </c>
      <c r="C8" s="37" t="s">
        <v>140</v>
      </c>
      <c r="D8" s="38" t="s">
        <v>117</v>
      </c>
      <c r="E8" s="7"/>
    </row>
    <row r="9" spans="1:5" s="21" customFormat="1" ht="72" customHeight="1">
      <c r="A9" s="39" t="s">
        <v>116</v>
      </c>
      <c r="B9" s="40" t="s">
        <v>118</v>
      </c>
      <c r="C9" s="41" t="s">
        <v>140</v>
      </c>
      <c r="D9" s="42" t="s">
        <v>117</v>
      </c>
      <c r="E9" s="43"/>
    </row>
    <row r="10" spans="1:5" s="20" customFormat="1" ht="77.25" customHeight="1">
      <c r="A10" s="39" t="s">
        <v>120</v>
      </c>
      <c r="B10" s="40" t="s">
        <v>119</v>
      </c>
      <c r="C10" s="41" t="s">
        <v>132</v>
      </c>
      <c r="D10" s="42" t="s">
        <v>117</v>
      </c>
      <c r="E10" s="7"/>
    </row>
    <row r="11" spans="1:5" s="20" customFormat="1" ht="73.5" customHeight="1">
      <c r="A11" s="44" t="s">
        <v>120</v>
      </c>
      <c r="B11" s="40" t="s">
        <v>121</v>
      </c>
      <c r="C11" s="45" t="s">
        <v>132</v>
      </c>
      <c r="D11" s="42" t="s">
        <v>117</v>
      </c>
      <c r="E11" s="7"/>
    </row>
    <row r="12" spans="1:5" s="20" customFormat="1" ht="72" customHeight="1">
      <c r="A12" s="46" t="s">
        <v>124</v>
      </c>
      <c r="B12" s="47" t="s">
        <v>122</v>
      </c>
      <c r="C12" s="48" t="s">
        <v>123</v>
      </c>
      <c r="D12" s="42" t="s">
        <v>117</v>
      </c>
      <c r="E12" s="7"/>
    </row>
    <row r="13" spans="1:5" s="20" customFormat="1" ht="69.75" customHeight="1">
      <c r="A13" s="44" t="s">
        <v>124</v>
      </c>
      <c r="B13" s="40" t="s">
        <v>125</v>
      </c>
      <c r="C13" s="45" t="s">
        <v>123</v>
      </c>
      <c r="D13" s="42" t="s">
        <v>117</v>
      </c>
      <c r="E13" s="7"/>
    </row>
    <row r="14" spans="1:5" s="20" customFormat="1" ht="78.75" customHeight="1">
      <c r="A14" s="39" t="s">
        <v>127</v>
      </c>
      <c r="B14" s="41" t="s">
        <v>141</v>
      </c>
      <c r="C14" s="41" t="s">
        <v>126</v>
      </c>
      <c r="D14" s="42" t="s">
        <v>128</v>
      </c>
      <c r="E14" s="7"/>
    </row>
    <row r="15" spans="1:5" s="20" customFormat="1" ht="69.75" customHeight="1" thickBot="1">
      <c r="A15" s="49" t="s">
        <v>142</v>
      </c>
      <c r="B15" s="50" t="s">
        <v>143</v>
      </c>
      <c r="C15" s="50" t="s">
        <v>129</v>
      </c>
      <c r="D15" s="51" t="s">
        <v>130</v>
      </c>
      <c r="E15" s="52"/>
    </row>
    <row r="16" spans="1:5" s="20" customFormat="1" ht="88.5" customHeight="1" thickBot="1">
      <c r="A16" s="11" t="s">
        <v>144</v>
      </c>
      <c r="B16" s="53"/>
      <c r="C16" s="54"/>
      <c r="D16" s="53"/>
      <c r="E16" s="53"/>
    </row>
    <row r="17" spans="1:5" s="20" customFormat="1" ht="129.75" customHeight="1" thickBot="1">
      <c r="A17" s="32" t="s">
        <v>145</v>
      </c>
      <c r="B17" s="33" t="s">
        <v>139</v>
      </c>
      <c r="C17" s="33" t="s">
        <v>146</v>
      </c>
      <c r="D17" s="55" t="s">
        <v>114</v>
      </c>
      <c r="E17" s="52"/>
    </row>
    <row r="18" spans="1:5" s="20" customFormat="1" ht="99.75" customHeight="1">
      <c r="A18" s="56" t="s">
        <v>116</v>
      </c>
      <c r="B18" s="57" t="s">
        <v>115</v>
      </c>
      <c r="C18" s="37" t="s">
        <v>140</v>
      </c>
      <c r="D18" s="38" t="s">
        <v>117</v>
      </c>
      <c r="E18" s="7"/>
    </row>
    <row r="19" spans="1:5" s="20" customFormat="1" ht="99.75" customHeight="1">
      <c r="A19" s="44" t="s">
        <v>116</v>
      </c>
      <c r="B19" s="58" t="s">
        <v>118</v>
      </c>
      <c r="C19" s="45" t="s">
        <v>140</v>
      </c>
      <c r="D19" s="42" t="s">
        <v>117</v>
      </c>
      <c r="E19" s="7"/>
    </row>
    <row r="20" spans="1:5" s="20" customFormat="1" ht="99.75" customHeight="1">
      <c r="A20" s="39" t="s">
        <v>120</v>
      </c>
      <c r="B20" s="40" t="s">
        <v>119</v>
      </c>
      <c r="C20" s="41" t="s">
        <v>132</v>
      </c>
      <c r="D20" s="42" t="s">
        <v>131</v>
      </c>
      <c r="E20" s="7"/>
    </row>
    <row r="21" spans="1:5" s="20" customFormat="1" ht="99.75" customHeight="1">
      <c r="A21" s="39" t="s">
        <v>120</v>
      </c>
      <c r="B21" s="40" t="s">
        <v>121</v>
      </c>
      <c r="C21" s="41" t="s">
        <v>132</v>
      </c>
      <c r="D21" s="42" t="s">
        <v>131</v>
      </c>
      <c r="E21" s="7"/>
    </row>
    <row r="22" spans="1:5" s="22" customFormat="1" ht="99.75" customHeight="1">
      <c r="A22" s="59" t="s">
        <v>124</v>
      </c>
      <c r="B22" s="47" t="s">
        <v>122</v>
      </c>
      <c r="C22" s="60" t="s">
        <v>123</v>
      </c>
      <c r="D22" s="42" t="s">
        <v>131</v>
      </c>
      <c r="E22" s="61"/>
    </row>
    <row r="23" spans="1:5" s="22" customFormat="1" ht="99.75" customHeight="1">
      <c r="A23" s="39" t="s">
        <v>124</v>
      </c>
      <c r="B23" s="40" t="s">
        <v>125</v>
      </c>
      <c r="C23" s="41" t="s">
        <v>123</v>
      </c>
      <c r="D23" s="42" t="s">
        <v>131</v>
      </c>
      <c r="E23" s="61"/>
    </row>
    <row r="24" spans="1:5" s="20" customFormat="1" ht="99.75" customHeight="1" thickBot="1">
      <c r="A24" s="49" t="s">
        <v>127</v>
      </c>
      <c r="B24" s="41" t="s">
        <v>141</v>
      </c>
      <c r="C24" s="50" t="s">
        <v>126</v>
      </c>
      <c r="D24" s="51" t="s">
        <v>128</v>
      </c>
      <c r="E24" s="7"/>
    </row>
    <row r="25" spans="1:5" s="17" customFormat="1" ht="21.75" customHeight="1">
      <c r="A25" s="24"/>
      <c r="B25" s="25"/>
      <c r="C25" s="26"/>
      <c r="D25" s="27"/>
      <c r="E25" s="9"/>
    </row>
    <row r="26" spans="1:5" s="67" customFormat="1" ht="82.5" customHeight="1">
      <c r="A26" s="62" t="s">
        <v>196</v>
      </c>
      <c r="B26" s="63"/>
      <c r="C26" s="64"/>
      <c r="D26" s="65"/>
      <c r="E26" s="66"/>
    </row>
    <row r="27" spans="1:5" s="67" customFormat="1" ht="82.5" customHeight="1">
      <c r="A27" s="62" t="s">
        <v>197</v>
      </c>
      <c r="B27" s="63"/>
      <c r="C27" s="64"/>
      <c r="D27" s="65"/>
      <c r="E27" s="66"/>
    </row>
    <row r="28" spans="1:5" s="67" customFormat="1" ht="82.5" customHeight="1">
      <c r="A28" s="62" t="s">
        <v>198</v>
      </c>
      <c r="B28" s="63"/>
      <c r="C28" s="64"/>
      <c r="D28" s="65"/>
      <c r="E28" s="66"/>
    </row>
  </sheetData>
  <sheetProtection/>
  <printOptions/>
  <pageMargins left="0.7" right="0.7" top="0.75" bottom="0.75" header="0.3" footer="0.3"/>
  <pageSetup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reguser</cp:lastModifiedBy>
  <cp:lastPrinted>2024-04-11T01:34:03Z</cp:lastPrinted>
  <dcterms:created xsi:type="dcterms:W3CDTF">1999-07-28T04:08:15Z</dcterms:created>
  <dcterms:modified xsi:type="dcterms:W3CDTF">2024-04-11T02:39:15Z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7CD47D0">
    <vt:lpwstr/>
  </property>
  <property fmtid="{D5CDD505-2E9C-101B-9397-08002B2CF9AE}" pid="79" name="IVID38D224EA">
    <vt:lpwstr/>
  </property>
  <property fmtid="{D5CDD505-2E9C-101B-9397-08002B2CF9AE}" pid="80" name="IVIDC4D18DF">
    <vt:lpwstr/>
  </property>
  <property fmtid="{D5CDD505-2E9C-101B-9397-08002B2CF9AE}" pid="81" name="IVIDC4619F5">
    <vt:lpwstr/>
  </property>
  <property fmtid="{D5CDD505-2E9C-101B-9397-08002B2CF9AE}" pid="82" name="IVID2F571DD1">
    <vt:lpwstr/>
  </property>
  <property fmtid="{D5CDD505-2E9C-101B-9397-08002B2CF9AE}" pid="83" name="IVIDDEA116B">
    <vt:lpwstr/>
  </property>
  <property fmtid="{D5CDD505-2E9C-101B-9397-08002B2CF9AE}" pid="84" name="IVID1E2015E5">
    <vt:lpwstr/>
  </property>
  <property fmtid="{D5CDD505-2E9C-101B-9397-08002B2CF9AE}" pid="85" name="IVID115E0FCE">
    <vt:lpwstr/>
  </property>
  <property fmtid="{D5CDD505-2E9C-101B-9397-08002B2CF9AE}" pid="86" name="IVIDD1E12DF">
    <vt:lpwstr/>
  </property>
  <property fmtid="{D5CDD505-2E9C-101B-9397-08002B2CF9AE}" pid="87" name="IVID1D1618E6">
    <vt:lpwstr/>
  </property>
  <property fmtid="{D5CDD505-2E9C-101B-9397-08002B2CF9AE}" pid="88" name="IVID17E42027">
    <vt:lpwstr/>
  </property>
</Properties>
</file>